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250" windowHeight="7155" tabRatio="383"/>
  </bookViews>
  <sheets>
    <sheet name="REQUEST" sheetId="1" r:id="rId1"/>
    <sheet name="S" sheetId="2" state="hidden" r:id="rId2"/>
    <sheet name="F" sheetId="5" state="hidden" r:id="rId3"/>
  </sheets>
  <definedNames>
    <definedName name="_xlnm.Print_Area" localSheetId="0">REQUEST!$A$4:$L$62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7" i="2" l="1"/>
  <c r="I25" i="2"/>
  <c r="I23" i="2"/>
  <c r="I29" i="2" l="1"/>
  <c r="I20" i="2" l="1"/>
  <c r="I21" i="2"/>
  <c r="I22" i="2"/>
  <c r="I24" i="2"/>
  <c r="I28" i="2"/>
  <c r="E35" i="1" l="1"/>
  <c r="AO6" i="5" l="1"/>
  <c r="AP6" i="5"/>
  <c r="B22" i="5"/>
  <c r="P22" i="5" s="1"/>
  <c r="B23" i="5"/>
  <c r="P23" i="5" s="1"/>
  <c r="B24" i="5"/>
  <c r="M24" i="5" s="1"/>
  <c r="B25" i="5"/>
  <c r="P25" i="5" s="1"/>
  <c r="P28" i="5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D13" i="5" s="1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M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M36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M42" i="5"/>
  <c r="M25" i="5"/>
  <c r="M38" i="5"/>
  <c r="M40" i="5"/>
  <c r="M41" i="5"/>
  <c r="U6" i="5"/>
  <c r="T6" i="5"/>
  <c r="T7" i="5" s="1"/>
  <c r="C6" i="5"/>
  <c r="M44" i="5" l="1"/>
  <c r="M31" i="5"/>
  <c r="M35" i="5"/>
  <c r="M27" i="5"/>
  <c r="M29" i="5"/>
  <c r="D14" i="5"/>
  <c r="M39" i="5"/>
  <c r="M45" i="5" s="1"/>
  <c r="D12" i="5" s="1"/>
  <c r="M37" i="5"/>
  <c r="M43" i="5"/>
  <c r="M26" i="5"/>
  <c r="M22" i="5"/>
  <c r="P24" i="5"/>
  <c r="M33" i="5" s="1"/>
  <c r="BM6" i="5" s="1"/>
  <c r="M30" i="5"/>
  <c r="M32" i="5" l="1"/>
  <c r="D9" i="5" s="1"/>
  <c r="BL6" i="5" s="1"/>
</calcChain>
</file>

<file path=xl/sharedStrings.xml><?xml version="1.0" encoding="utf-8"?>
<sst xmlns="http://schemas.openxmlformats.org/spreadsheetml/2006/main" count="257" uniqueCount="195">
  <si>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</si>
  <si>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</si>
  <si>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</si>
  <si>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</si>
  <si>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</si>
  <si>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</si>
  <si>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</si>
  <si>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</si>
  <si>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</si>
  <si>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</si>
  <si>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</si>
  <si>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</si>
  <si>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</si>
  <si>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</si>
  <si>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</si>
  <si>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</si>
  <si>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</si>
  <si>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</si>
  <si>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</si>
  <si>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</si>
  <si>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</si>
  <si>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</si>
  <si>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</si>
  <si>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</si>
  <si>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</si>
  <si>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</si>
  <si>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</si>
  <si>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</si>
  <si>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Контактные данные ответственного за взаимодействие с ФАУ «Главгосэкспертиза России» по вопросу направления Участника(ов) на семинар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</si>
  <si>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</si>
  <si>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</si>
  <si>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</si>
  <si>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</si>
  <si>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</si>
  <si>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</si>
  <si>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</si>
  <si>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</si>
  <si>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</si>
  <si>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</si>
  <si>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</si>
  <si>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</si>
  <si>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</si>
  <si>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</si>
  <si>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</si>
  <si>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</si>
  <si>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</si>
  <si>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</si>
  <si>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</si>
  <si>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</si>
  <si>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</si>
  <si>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</si>
  <si>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</si>
  <si>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</si>
  <si>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</si>
  <si>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</si>
  <si>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</si>
  <si>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</si>
  <si>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</si>
  <si>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</si>
  <si>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</si>
  <si>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</si>
  <si>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</si>
  <si>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</si>
  <si>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</si>
  <si>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Заявка на участие в семинаре</t>
  </si>
  <si>
    <t>Предпочтительный способ оплаты участия в семинаре</t>
  </si>
  <si>
    <t>Данные участника(ов) семинара
(необходимы для заключения договора и(или) выставления счета на оплату, 
а также оформления пропусков и выдачи сертификатов по итогам участия в семинаре)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</si>
  <si>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</si>
  <si>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</si>
  <si>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</si>
  <si>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</si>
  <si>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</si>
  <si>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</si>
  <si>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</si>
  <si>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</si>
  <si>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</si>
  <si>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Количество работников организации, направляемых на семинар
(далее – Участник(и))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</si>
  <si>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</si>
  <si>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</si>
  <si>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Выберите город из выпадающего списка (Москва или один из 12-ти филиалов ФАУ «Главгосэкспертиза России» в регионах РФ - при участии в семинаре по видеоконференцсвязи) </t>
  </si>
  <si>
    <t>Иные реквизиты, которые Вам необходимо внести в договор</t>
  </si>
  <si>
    <t>Вопросы, на которые Вы бы хотели получить ответы на семинаре от представителей ФАУ «Главгосэкспертиза России»
(при наличии; вопросы можно отправить отдельно не менее чем за 3 дня до проведения семинара на адрес edu@gge.ru)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</si>
  <si>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</si>
  <si>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</si>
  <si>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</si>
  <si>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</si>
  <si>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</si>
  <si>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</si>
  <si>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</si>
  <si>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</si>
  <si>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</si>
  <si>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</si>
  <si>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</si>
  <si>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</si>
  <si>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</si>
  <si>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</si>
  <si>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</si>
  <si>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</si>
  <si>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</si>
  <si>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</si>
  <si>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</si>
  <si>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</si>
  <si>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</si>
  <si>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</si>
  <si>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</si>
  <si>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</si>
  <si>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</si>
  <si>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</si>
  <si>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</si>
  <si>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</si>
  <si>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</si>
  <si>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</si>
  <si>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</si>
  <si>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</si>
  <si>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</si>
  <si>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 xml:space="preserve">Договор на оказание информационно-консультационных услуг со 100% предоплатой </t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</si>
  <si>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</si>
  <si>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</si>
  <si>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</si>
  <si>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</si>
  <si>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</si>
  <si>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</si>
  <si>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</si>
  <si>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</si>
  <si>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</si>
  <si>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</si>
  <si>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</si>
  <si>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</si>
  <si>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</si>
  <si>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</si>
  <si>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</si>
  <si>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</si>
  <si>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</si>
  <si>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</si>
  <si>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</si>
  <si>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</si>
  <si>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</si>
  <si>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</si>
  <si>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</si>
  <si>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</si>
  <si>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</si>
  <si>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</si>
  <si>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</si>
  <si>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</si>
  <si>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</si>
  <si>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</si>
  <si>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</si>
  <si>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</si>
  <si>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</si>
  <si>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</si>
  <si>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</si>
  <si>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>ВЕБИНАР</t>
  </si>
  <si>
    <t>Сибирский филиал</t>
  </si>
  <si>
    <t>Актуальные вопросы проведения проверки достоверности определения сметной стоимости с учетом изменений законодательства. Обзор ошибок, выявляемых при проведении государственной экспертизы проектной документации в части проведения проверки достоверности сметной стоимости</t>
  </si>
  <si>
    <t>Требования к составу и содержанию разделов проектной документации «Смета на строительство объектов капитального строительства» и «Проект организации строительства»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</si>
  <si>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</si>
  <si>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участия в выбранном семинаре Вам необходимо направить письмо по электронной почте на адрес edu@gge.ru, приложив заполненную заявку на участие  в формате MS EXCEL. 
В теме письма просим указывать дату проведения семинара.
Ответственное лицо со стороны ФАУ «Главгосэкспертиза России»: Петрусенко Алексей Владимирович, тел.  +7 (495) 625-95-95 доб. 2214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</si>
  <si>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</si>
  <si>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</si>
  <si>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</si>
  <si>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По счету (аванс 100% за информационно-консультационные услуги в форме проведения семинара с указанием темы, даты семинара, кол-ва и ФИО участников)
2) Договор на оказание информационно-консультационных услуг со 100% предоплатой 
3) Договор на оказание информационно-консультационных услуг с оплатой в течение 5 рабочих дней с момента подписания Акта сдачи-приемки оказанных услуг
УЧАСТИЕ В СЕМИНАРЕ ВОЗМОЖНО ТОЛЬКО НА ОСНОВАНИИ ОПЛАЧЕННОГО СЧЕТА ИЛИ ПОДПИСАННОГО ДОГОВОРА</t>
    </r>
  </si>
  <si>
    <t>Системы инженерно-технического обеспечения: актуальные вопросы и типичные замечания экспертизы</t>
  </si>
  <si>
    <t>Проверка достоверности определения сметной стоимости: основные изменения законодательства. Влияние решений раздела «Проект организации строительства» на определение сметной стоимости строительства</t>
  </si>
  <si>
    <t>Основы системного анализа инвестиций при реализации крупных инвестиционно-строительных проектов</t>
  </si>
  <si>
    <t>Линейные объекты: актуальные вопросы и типичные замечания экспертизы</t>
  </si>
  <si>
    <t>Актуальные вопросы обоснования проектных решений при проектировании объектов топливно-энергетического комплекса с учетом действующего законодательства</t>
  </si>
  <si>
    <t>Критичные ошибки в проектной документации, влияющие на безопасность и надежность проектируемых зданий и сооружений, а также на сроки и результат экспертизы</t>
  </si>
  <si>
    <t>Оценка проектных решений на предмет их соответствия требованиям, принимаемым на добровольной основе, при проведении государственной экспертизы</t>
  </si>
  <si>
    <t>Требования к расчетным материалам, представляемым на государственную экспертизу. Актуальность инженерных изысканий, используемых в качестве исходных данных в расчетах</t>
  </si>
  <si>
    <t>Обеспечение безопасности объектов обустройства нефтяных и газовых месторождений, магистрального и промыслового трубопроводного транспорта, объектов нефтехимии в части технологических решений</t>
  </si>
  <si>
    <t>Практика применения принципа «одного окна» при проведении экологической и государственной экспертизы. Актуальные вопросы в области охраны окружающей среды и санитарно-эпидемиологической безопасности</t>
  </si>
  <si>
    <t>Обеспечение конструктивной надежности и безопасности объектов капитального строительства</t>
  </si>
  <si>
    <t>Особенности экспертной оценки при проведении экспертного сопровождения. Формирование материалов для проведения экспертной оценки</t>
  </si>
  <si>
    <t>Объекты социально-культурного назначения: актуальные вопросы и типичные замечания экспертизы</t>
  </si>
  <si>
    <t>Основные требования к составу и содержанию проектов организации строительства. Вопросы учета и обоснования сметных затрат, предусматриваемых проектом организации строительства для объектов капитального строительства различного назначения</t>
  </si>
  <si>
    <t>Типичные ошибки при подготовке исходно-разрешительной документации,  задания на проектирования и выполнении инженерных изысканий в целях подготовки проектной документации</t>
  </si>
  <si>
    <t>Ключевые аспекты разработки раздела «Технологические решения» проектной документации объектов производственного назначения</t>
  </si>
  <si>
    <t>Актуальные вопросы подготовки проектной документации и результатов инженерных изысканий, предоставляемых на повторную государственную экспертизу</t>
  </si>
  <si>
    <t>Актуальные вопросы проведения проверки достоверности определения сметной стоимости с учетом изменений законодательства. Обзор ошибок, выявляемых при проведении государственной экспертизы проектной документации в части  проведения проверки достоверности сметной стоимости</t>
  </si>
  <si>
    <t>Обеспечение пожарной и промышленной безопасности. Мероприятия по ГОЧС и противодействию терроризму</t>
  </si>
  <si>
    <t>Инженерно-экологические изыскания и подготовка проектной документации объектов капитального строительства: актуальные требования законодательства Российской Федерации в области охраны окружающей среды, гражданской обороны и инженерно-экологических изысканий</t>
  </si>
  <si>
    <t>Основные вопросы при оценке исходно-разрешительной документации в составе проектной документации и результатов инженерных изысканий</t>
  </si>
  <si>
    <t>Ключевые аспекты разработки проектной документации на объекты производственного назначения</t>
  </si>
  <si>
    <t>Экспертное сопровождение и повторная государственная экспертиза. Особенности экспертной оценки при проведении экспертного сопровождения</t>
  </si>
  <si>
    <t>Объекты нефтегазового комплекса: актуальные вопросы и типичные замечания экспертизы в части инженерно-экологических изысканий, охраны окружающей среды, пожарной безопасности и ГОЧС</t>
  </si>
  <si>
    <t>Особенности подготовки проектной документации объектов капитального строительства, сметная стоимость которых подлежит проверке на предмет достоверности ее определения</t>
  </si>
  <si>
    <t>Системы инженерно-технического обеспечения: актуальные вопросы и типичные замечания экспертизы. Вопросы внесения изменений в проектную документацию, ранее получившую положительное заключение экспертизы</t>
  </si>
  <si>
    <t>Гидротехнические сооружения: актуальные вопросы и типичные замечания экспертизы. Актуальные вопросы проведения проверки достоверности определения сметной стоимости</t>
  </si>
  <si>
    <t>Градостроительные планы земельных участков и проекты планировки территории: применение при подготовке проектной документации объектов капитального строительства. Основные замечания при проведении государственной экспертизы проектной документации и результатов инженерных изысканий</t>
  </si>
  <si>
    <t>Актуальные требования к исходным данным, составу и содержанию разделов проектной документации в части схемы планировочной организации земельных участков, материалов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</si>
  <si>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Повышение качества подготовки проектной документации и отчетной технической документации по результатам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</si>
  <si>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Автомобильные дороги: актуальные вопросы и типичные замечания экспертизы.Актуальные требования к исходным данным, составу и содержанию разделов проектной документации с учетом изменений в законодательстве</t>
  </si>
  <si>
    <t>Особенности сметного нормирования и ценообразования в строительстве. Актуальные вопросы проведения проверки достоверности определения сметной стоимости с учетом изменений законодательства в области сметного нормирования и ценообразования</t>
  </si>
  <si>
    <t>Оценка результатов инженерных изысканий на предмет их соответствия требованиям, принимаемым на добровольной основе, при проведении государственной экспертизы. Особенности оценки соответствия проектных решений результатам инженерных изысканий при экспертном сопровождении</t>
  </si>
  <si>
    <t>Актуальные вопросы, возникающие при подготовке проектной документации и проведении государственной экспертизы в части исходно-разрешительной документации. Анализ проектных решений и ошибок, допускаемых проектными организациями. Типичные ошибки при проведении проверки достоверности определения сметной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</si>
</sst>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0" fillId="0" borderId="0" xfId="0" applyAlignme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wrapText="1"/>
    </xf>
    <xf numFmtId="0" fontId="21" fillId="0" borderId="1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NumberFormat="1" applyFont="1" applyFill="1" applyBorder="1" applyAlignment="1">
      <alignment horizontal="center" vertical="center" wrapText="1"/>
    </xf>
    <xf numFmtId="0" fontId="21" fillId="12" borderId="43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" fillId="14" borderId="16" xfId="0" applyFont="1" applyFill="1" applyBorder="1" applyAlignment="1" applyProtection="1">
      <alignment horizontal="center" vertical="center" wrapText="1"/>
      <protection locked="0"/>
    </xf>
    <xf numFmtId="0" fontId="2" fillId="14" borderId="15" xfId="0" applyFont="1" applyFill="1" applyBorder="1" applyAlignment="1" applyProtection="1">
      <alignment horizontal="center" vertical="center" wrapText="1"/>
      <protection locked="0"/>
    </xf>
    <xf numFmtId="0" fontId="2" fillId="14" borderId="25" xfId="0" applyFont="1" applyFill="1" applyBorder="1" applyAlignment="1" applyProtection="1">
      <alignment horizontal="center" vertical="center" wrapText="1"/>
      <protection locked="0"/>
    </xf>
    <xf numFmtId="0" fontId="4" fillId="14" borderId="41" xfId="0" applyFont="1" applyFill="1" applyBorder="1" applyAlignment="1" applyProtection="1">
      <alignment horizontal="center" vertical="center" wrapText="1"/>
      <protection locked="0"/>
    </xf>
    <xf numFmtId="49" fontId="4" fillId="14" borderId="4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0" fillId="0" borderId="15" xfId="0" applyBorder="1"/>
    <xf numFmtId="0" fontId="21" fillId="0" borderId="15" xfId="0" applyFont="1" applyBorder="1"/>
    <xf numFmtId="0" fontId="0" fillId="0" borderId="50" xfId="0" applyFill="1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Fill="1" applyBorder="1"/>
    <xf numFmtId="0" fontId="22" fillId="4" borderId="16" xfId="0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30" fillId="0" borderId="16" xfId="0" applyNumberFormat="1" applyFont="1" applyBorder="1" applyAlignment="1">
      <alignment horizontal="center" vertical="center"/>
    </xf>
    <xf numFmtId="14" fontId="30" fillId="0" borderId="2" xfId="0" applyNumberFormat="1" applyFont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4" borderId="42" xfId="0" applyFont="1" applyFill="1" applyBorder="1" applyAlignment="1" applyProtection="1">
      <alignment horizontal="center" vertical="center" wrapText="1"/>
      <protection locked="0"/>
    </xf>
    <xf numFmtId="0" fontId="4" fillId="14" borderId="34" xfId="0" applyFont="1" applyFill="1" applyBorder="1" applyAlignment="1" applyProtection="1">
      <alignment horizontal="center" vertical="center" wrapText="1"/>
      <protection locked="0"/>
    </xf>
    <xf numFmtId="0" fontId="4" fillId="14" borderId="8" xfId="0" applyFont="1" applyFill="1" applyBorder="1" applyAlignment="1" applyProtection="1">
      <alignment horizontal="center" vertical="center" wrapText="1"/>
      <protection locked="0"/>
    </xf>
    <xf numFmtId="0" fontId="4" fillId="14" borderId="20" xfId="0" applyFont="1" applyFill="1" applyBorder="1" applyAlignment="1" applyProtection="1">
      <alignment horizontal="center" vertical="center" wrapText="1"/>
      <protection locked="0"/>
    </xf>
    <xf numFmtId="49" fontId="14" fillId="14" borderId="42" xfId="1" applyNumberFormat="1" applyFill="1" applyBorder="1" applyAlignment="1" applyProtection="1">
      <alignment horizontal="center" vertical="center" wrapText="1"/>
      <protection locked="0"/>
    </xf>
    <xf numFmtId="49" fontId="4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Border="1" applyAlignment="1">
      <alignment horizontal="left" vertical="center" wrapText="1"/>
    </xf>
    <xf numFmtId="0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14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14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28" fillId="14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4" borderId="45" xfId="1" applyNumberFormat="1" applyFill="1" applyBorder="1" applyAlignment="1" applyProtection="1">
      <alignment horizontal="center" vertical="center" wrapText="1"/>
      <protection locked="0"/>
    </xf>
    <xf numFmtId="0" fontId="14" fillId="14" borderId="37" xfId="1" applyNumberForma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4" borderId="8" xfId="0" applyNumberFormat="1" applyFont="1" applyFill="1" applyBorder="1" applyAlignment="1">
      <alignment horizontal="center" vertical="center" wrapText="1"/>
    </xf>
    <xf numFmtId="0" fontId="20" fillId="4" borderId="9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wrapText="1"/>
    </xf>
    <xf numFmtId="0" fontId="20" fillId="4" borderId="11" xfId="0" applyNumberFormat="1" applyFont="1" applyFill="1" applyBorder="1" applyAlignment="1">
      <alignment horizontal="center" vertical="center" wrapText="1"/>
    </xf>
    <xf numFmtId="0" fontId="20" fillId="4" borderId="14" xfId="0" applyNumberFormat="1" applyFont="1" applyFill="1" applyBorder="1" applyAlignment="1">
      <alignment horizontal="center" vertical="center" wrapText="1"/>
    </xf>
    <xf numFmtId="0" fontId="20" fillId="4" borderId="12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78"/>
  <sheetViews>
    <sheetView tabSelected="1" topLeftCell="A27" zoomScale="55" zoomScaleNormal="55" zoomScaleSheetLayoutView="55" workbookViewId="0">
      <selection activeCell="E34" sqref="E34:L34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B1" s="10"/>
      <c r="C1" s="10"/>
      <c r="D1" s="10"/>
      <c r="E1" s="10"/>
      <c r="F1" s="10"/>
      <c r="G1" s="10"/>
      <c r="H1" s="10"/>
      <c r="I1" s="10"/>
      <c r="J1" s="178" t="s">
        <v>82</v>
      </c>
      <c r="K1" s="178"/>
      <c r="L1" s="178"/>
    </row>
    <row r="2" spans="2:12" ht="20.25" customHeight="1" x14ac:dyDescent="0.3">
      <c r="B2" s="10"/>
      <c r="C2" s="10"/>
      <c r="D2" s="10"/>
      <c r="E2" s="10"/>
      <c r="F2" s="10"/>
      <c r="G2" s="10"/>
      <c r="H2" s="10"/>
      <c r="I2" s="10"/>
      <c r="J2" s="179"/>
      <c r="K2" s="179"/>
      <c r="L2" s="179"/>
    </row>
    <row r="3" spans="2:12" ht="40.15" customHeight="1" thickBot="1" x14ac:dyDescent="0.3">
      <c r="B3" s="120" t="s">
        <v>64</v>
      </c>
      <c r="C3" s="120"/>
      <c r="D3" s="120"/>
      <c r="E3" s="120"/>
      <c r="F3" s="120"/>
      <c r="G3" s="120"/>
      <c r="H3" s="120"/>
      <c r="I3" s="120"/>
      <c r="J3" s="121" t="s">
        <v>119</v>
      </c>
      <c r="K3" s="121"/>
      <c r="L3" s="121"/>
    </row>
    <row r="4" spans="2:12" ht="30" customHeight="1" thickBot="1" x14ac:dyDescent="0.3">
      <c r="B4" s="180" t="s">
        <v>39</v>
      </c>
      <c r="C4" s="181"/>
      <c r="D4" s="181"/>
      <c r="E4" s="181"/>
      <c r="F4" s="181"/>
      <c r="G4" s="181"/>
      <c r="H4" s="181"/>
      <c r="I4" s="181"/>
      <c r="J4" s="181"/>
      <c r="K4" s="181"/>
      <c r="L4" s="182"/>
    </row>
    <row r="5" spans="2:12" ht="31.9" hidden="1" thickBot="1" x14ac:dyDescent="0.35">
      <c r="B5" s="132">
        <v>0</v>
      </c>
      <c r="C5" s="133"/>
      <c r="D5" s="39" t="s">
        <v>36</v>
      </c>
      <c r="E5" s="137"/>
      <c r="F5" s="138"/>
      <c r="G5" s="138"/>
      <c r="H5" s="138"/>
      <c r="I5" s="138"/>
      <c r="J5" s="138"/>
      <c r="K5" s="138"/>
      <c r="L5" s="139"/>
    </row>
    <row r="6" spans="2:12" ht="37.5" hidden="1" customHeight="1" thickBot="1" x14ac:dyDescent="0.35">
      <c r="B6" s="176"/>
      <c r="C6" s="177"/>
      <c r="D6" s="198" t="s">
        <v>129</v>
      </c>
      <c r="E6" s="199"/>
      <c r="F6" s="199"/>
      <c r="G6" s="199"/>
      <c r="H6" s="199"/>
      <c r="I6" s="199"/>
      <c r="J6" s="199"/>
      <c r="K6" s="199"/>
      <c r="L6" s="200"/>
    </row>
    <row r="7" spans="2:12" ht="65.25" customHeight="1" thickBot="1" x14ac:dyDescent="0.3">
      <c r="B7" s="110" t="s">
        <v>74</v>
      </c>
      <c r="C7" s="111"/>
      <c r="D7" s="39" t="s">
        <v>38</v>
      </c>
      <c r="E7" s="155"/>
      <c r="F7" s="116"/>
      <c r="G7" s="116"/>
      <c r="H7" s="116"/>
      <c r="I7" s="116"/>
      <c r="J7" s="116"/>
      <c r="K7" s="116"/>
      <c r="L7" s="117"/>
    </row>
    <row r="8" spans="2:12" ht="52.5" customHeight="1" thickBot="1" x14ac:dyDescent="0.3">
      <c r="B8" s="110" t="s">
        <v>37</v>
      </c>
      <c r="C8" s="111"/>
      <c r="D8" s="39" t="s">
        <v>1</v>
      </c>
      <c r="E8" s="155"/>
      <c r="F8" s="116"/>
      <c r="G8" s="116"/>
      <c r="H8" s="116"/>
      <c r="I8" s="116"/>
      <c r="J8" s="116"/>
      <c r="K8" s="116"/>
      <c r="L8" s="117"/>
    </row>
    <row r="9" spans="2:12" ht="24.75" customHeight="1" thickBot="1" x14ac:dyDescent="0.3">
      <c r="B9" s="110" t="s">
        <v>30</v>
      </c>
      <c r="C9" s="111"/>
      <c r="D9" s="40" t="s">
        <v>2</v>
      </c>
      <c r="E9" s="156"/>
      <c r="F9" s="157"/>
      <c r="G9" s="157"/>
      <c r="H9" s="157"/>
      <c r="I9" s="157"/>
      <c r="J9" s="157"/>
      <c r="K9" s="157"/>
      <c r="L9" s="158"/>
    </row>
    <row r="10" spans="2:12" ht="24.75" customHeight="1" thickBot="1" x14ac:dyDescent="0.3">
      <c r="B10" s="110" t="s">
        <v>31</v>
      </c>
      <c r="C10" s="111"/>
      <c r="D10" s="41" t="s">
        <v>3</v>
      </c>
      <c r="E10" s="156"/>
      <c r="F10" s="157"/>
      <c r="G10" s="157"/>
      <c r="H10" s="157"/>
      <c r="I10" s="157"/>
      <c r="J10" s="157"/>
      <c r="K10" s="157"/>
      <c r="L10" s="158"/>
    </row>
    <row r="11" spans="2:12" ht="22.5" customHeight="1" thickBot="1" x14ac:dyDescent="0.3">
      <c r="B11" s="176" t="s">
        <v>32</v>
      </c>
      <c r="C11" s="177"/>
      <c r="D11" s="190" t="s">
        <v>159</v>
      </c>
      <c r="E11" s="191"/>
      <c r="F11" s="191"/>
      <c r="G11" s="191"/>
      <c r="H11" s="191"/>
      <c r="I11" s="191"/>
      <c r="J11" s="191"/>
      <c r="K11" s="191"/>
      <c r="L11" s="192"/>
    </row>
    <row r="12" spans="2:12" ht="77.650000000000006" customHeight="1" thickBot="1" x14ac:dyDescent="0.3">
      <c r="B12" s="176"/>
      <c r="C12" s="177"/>
      <c r="D12" s="153" t="s">
        <v>10</v>
      </c>
      <c r="E12" s="204"/>
      <c r="F12" s="45" t="s">
        <v>87</v>
      </c>
      <c r="G12" s="45" t="s">
        <v>12</v>
      </c>
      <c r="H12" s="45" t="s">
        <v>13</v>
      </c>
      <c r="I12" s="153" t="s">
        <v>132</v>
      </c>
      <c r="J12" s="205"/>
      <c r="K12" s="205"/>
      <c r="L12" s="204"/>
    </row>
    <row r="13" spans="2:12" ht="85.5" customHeight="1" thickBot="1" x14ac:dyDescent="0.3">
      <c r="B13" s="176"/>
      <c r="C13" s="177"/>
      <c r="D13" s="137"/>
      <c r="E13" s="139"/>
      <c r="F13" s="72"/>
      <c r="G13" s="72"/>
      <c r="H13" s="72"/>
      <c r="I13" s="137"/>
      <c r="J13" s="138"/>
      <c r="K13" s="138"/>
      <c r="L13" s="139"/>
    </row>
    <row r="14" spans="2:12" ht="23.65" hidden="1" customHeight="1" thickBot="1" x14ac:dyDescent="0.35">
      <c r="B14" s="134"/>
      <c r="C14" s="135"/>
      <c r="D14" s="108"/>
      <c r="E14" s="108"/>
      <c r="F14" s="108"/>
      <c r="G14" s="108"/>
      <c r="H14" s="108"/>
      <c r="I14" s="108"/>
      <c r="J14" s="108"/>
      <c r="K14" s="108"/>
      <c r="L14" s="109"/>
    </row>
    <row r="15" spans="2:12" ht="21" thickBot="1" x14ac:dyDescent="0.3">
      <c r="B15" s="142" t="s">
        <v>40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4"/>
    </row>
    <row r="16" spans="2:12" ht="116.25" customHeight="1" x14ac:dyDescent="0.25">
      <c r="B16" s="201"/>
      <c r="C16" s="202"/>
      <c r="D16" s="203"/>
      <c r="E16" s="3" t="s">
        <v>16</v>
      </c>
      <c r="F16" s="3" t="s">
        <v>18</v>
      </c>
      <c r="G16" s="3" t="s">
        <v>19</v>
      </c>
      <c r="H16" s="3" t="s">
        <v>137</v>
      </c>
      <c r="I16" s="3" t="s">
        <v>138</v>
      </c>
      <c r="J16" s="3" t="s">
        <v>103</v>
      </c>
      <c r="K16" s="3" t="s">
        <v>104</v>
      </c>
      <c r="L16" s="4" t="s">
        <v>105</v>
      </c>
    </row>
    <row r="17" spans="2:12" ht="49.5" customHeight="1" x14ac:dyDescent="0.25">
      <c r="B17" s="193" t="s">
        <v>33</v>
      </c>
      <c r="C17" s="194"/>
      <c r="D17" s="46" t="s">
        <v>69</v>
      </c>
      <c r="E17" s="97"/>
      <c r="F17" s="73"/>
      <c r="G17" s="73"/>
      <c r="H17" s="73"/>
      <c r="I17" s="73"/>
      <c r="J17" s="73"/>
      <c r="K17" s="73"/>
      <c r="L17" s="74"/>
    </row>
    <row r="18" spans="2:12" ht="31.5" x14ac:dyDescent="0.25">
      <c r="B18" s="195" t="s">
        <v>34</v>
      </c>
      <c r="C18" s="196"/>
      <c r="D18" s="46" t="s">
        <v>70</v>
      </c>
      <c r="E18" s="98"/>
      <c r="F18" s="66"/>
      <c r="G18" s="66"/>
      <c r="H18" s="66"/>
      <c r="I18" s="66"/>
      <c r="J18" s="66"/>
      <c r="K18" s="66"/>
      <c r="L18" s="67"/>
    </row>
    <row r="19" spans="2:12" ht="19.149999999999999" customHeight="1" thickBot="1" x14ac:dyDescent="0.3">
      <c r="B19" s="134"/>
      <c r="C19" s="197"/>
      <c r="D19" s="188" t="s">
        <v>41</v>
      </c>
      <c r="E19" s="188"/>
      <c r="F19" s="188"/>
      <c r="G19" s="188"/>
      <c r="H19" s="188"/>
      <c r="I19" s="188"/>
      <c r="J19" s="188"/>
      <c r="K19" s="188"/>
      <c r="L19" s="189"/>
    </row>
    <row r="20" spans="2:12" ht="16.5" thickBot="1" x14ac:dyDescent="0.3">
      <c r="B20" s="110" t="s">
        <v>35</v>
      </c>
      <c r="C20" s="111"/>
      <c r="D20" s="47" t="s">
        <v>27</v>
      </c>
      <c r="E20" s="183"/>
      <c r="F20" s="184"/>
      <c r="G20" s="184"/>
      <c r="H20" s="184"/>
      <c r="I20" s="184"/>
      <c r="J20" s="184"/>
      <c r="K20" s="184"/>
      <c r="L20" s="185"/>
    </row>
    <row r="21" spans="2:12" ht="16.5" thickBot="1" x14ac:dyDescent="0.3">
      <c r="B21" s="110" t="s">
        <v>42</v>
      </c>
      <c r="C21" s="111"/>
      <c r="D21" s="47" t="s">
        <v>22</v>
      </c>
      <c r="E21" s="155"/>
      <c r="F21" s="116"/>
      <c r="G21" s="116"/>
      <c r="H21" s="116"/>
      <c r="I21" s="116"/>
      <c r="J21" s="116"/>
      <c r="K21" s="116"/>
      <c r="L21" s="117"/>
    </row>
    <row r="22" spans="2:12" ht="15.75" customHeight="1" thickBot="1" x14ac:dyDescent="0.3">
      <c r="B22" s="110" t="s">
        <v>43</v>
      </c>
      <c r="C22" s="111"/>
      <c r="D22" s="47" t="s">
        <v>4</v>
      </c>
      <c r="E22" s="175"/>
      <c r="F22" s="157"/>
      <c r="G22" s="157"/>
      <c r="H22" s="157"/>
      <c r="I22" s="157"/>
      <c r="J22" s="157"/>
      <c r="K22" s="157"/>
      <c r="L22" s="158"/>
    </row>
    <row r="23" spans="2:12" ht="36" customHeight="1" thickBot="1" x14ac:dyDescent="0.3">
      <c r="B23" s="110" t="s">
        <v>45</v>
      </c>
      <c r="C23" s="111"/>
      <c r="D23" s="47" t="s">
        <v>5</v>
      </c>
      <c r="E23" s="175"/>
      <c r="F23" s="157"/>
      <c r="G23" s="157"/>
      <c r="H23" s="157"/>
      <c r="I23" s="157"/>
      <c r="J23" s="157"/>
      <c r="K23" s="157"/>
      <c r="L23" s="158"/>
    </row>
    <row r="24" spans="2:12" ht="15.75" customHeight="1" thickBot="1" x14ac:dyDescent="0.3">
      <c r="B24" s="110" t="s">
        <v>46</v>
      </c>
      <c r="C24" s="111"/>
      <c r="D24" s="40" t="s">
        <v>6</v>
      </c>
      <c r="E24" s="156"/>
      <c r="F24" s="157"/>
      <c r="G24" s="157"/>
      <c r="H24" s="157"/>
      <c r="I24" s="157"/>
      <c r="J24" s="157"/>
      <c r="K24" s="157"/>
      <c r="L24" s="158"/>
    </row>
    <row r="25" spans="2:12" ht="15.75" customHeight="1" thickBot="1" x14ac:dyDescent="0.3">
      <c r="B25" s="110" t="s">
        <v>47</v>
      </c>
      <c r="C25" s="111"/>
      <c r="D25" s="47" t="s">
        <v>23</v>
      </c>
      <c r="E25" s="112"/>
      <c r="F25" s="113"/>
      <c r="G25" s="113"/>
      <c r="H25" s="113"/>
      <c r="I25" s="113"/>
      <c r="J25" s="113"/>
      <c r="K25" s="113"/>
      <c r="L25" s="114"/>
    </row>
    <row r="26" spans="2:12" ht="15.75" customHeight="1" thickBot="1" x14ac:dyDescent="0.3">
      <c r="B26" s="110" t="s">
        <v>48</v>
      </c>
      <c r="C26" s="111"/>
      <c r="D26" s="47" t="s">
        <v>24</v>
      </c>
      <c r="E26" s="112"/>
      <c r="F26" s="113"/>
      <c r="G26" s="113"/>
      <c r="H26" s="113"/>
      <c r="I26" s="113"/>
      <c r="J26" s="113"/>
      <c r="K26" s="113"/>
      <c r="L26" s="114"/>
    </row>
    <row r="27" spans="2:12" ht="16.5" thickBot="1" x14ac:dyDescent="0.3">
      <c r="B27" s="110" t="s">
        <v>49</v>
      </c>
      <c r="C27" s="111"/>
      <c r="D27" s="47" t="s">
        <v>25</v>
      </c>
      <c r="E27" s="112"/>
      <c r="F27" s="113"/>
      <c r="G27" s="113"/>
      <c r="H27" s="113"/>
      <c r="I27" s="113"/>
      <c r="J27" s="113"/>
      <c r="K27" s="113"/>
      <c r="L27" s="114"/>
    </row>
    <row r="28" spans="2:12" ht="16.5" thickBot="1" x14ac:dyDescent="0.3">
      <c r="B28" s="110" t="s">
        <v>50</v>
      </c>
      <c r="C28" s="111"/>
      <c r="D28" s="47" t="s">
        <v>106</v>
      </c>
      <c r="E28" s="112"/>
      <c r="F28" s="113"/>
      <c r="G28" s="113"/>
      <c r="H28" s="113"/>
      <c r="I28" s="113"/>
      <c r="J28" s="113"/>
      <c r="K28" s="113"/>
      <c r="L28" s="114"/>
    </row>
    <row r="29" spans="2:12" ht="15.75" customHeight="1" thickBot="1" x14ac:dyDescent="0.3">
      <c r="B29" s="110" t="s">
        <v>51</v>
      </c>
      <c r="C29" s="111"/>
      <c r="D29" s="47" t="s">
        <v>26</v>
      </c>
      <c r="E29" s="112"/>
      <c r="F29" s="113"/>
      <c r="G29" s="113"/>
      <c r="H29" s="113"/>
      <c r="I29" s="113"/>
      <c r="J29" s="113"/>
      <c r="K29" s="113"/>
      <c r="L29" s="114"/>
    </row>
    <row r="30" spans="2:12" ht="53.65" customHeight="1" thickBot="1" x14ac:dyDescent="0.3">
      <c r="B30" s="110" t="s">
        <v>52</v>
      </c>
      <c r="C30" s="111"/>
      <c r="D30" s="47" t="s">
        <v>80</v>
      </c>
      <c r="E30" s="213"/>
      <c r="F30" s="214"/>
      <c r="G30" s="214"/>
      <c r="H30" s="214"/>
      <c r="I30" s="214"/>
      <c r="J30" s="214"/>
      <c r="K30" s="214"/>
      <c r="L30" s="215"/>
    </row>
    <row r="31" spans="2:12" ht="37.5" customHeight="1" thickBot="1" x14ac:dyDescent="0.3">
      <c r="B31" s="110" t="s">
        <v>53</v>
      </c>
      <c r="C31" s="111"/>
      <c r="D31" s="91" t="s">
        <v>150</v>
      </c>
      <c r="E31" s="115"/>
      <c r="F31" s="116"/>
      <c r="G31" s="116"/>
      <c r="H31" s="116"/>
      <c r="I31" s="116"/>
      <c r="J31" s="116"/>
      <c r="K31" s="116"/>
      <c r="L31" s="117"/>
    </row>
    <row r="32" spans="2:12" ht="22.9" customHeight="1" thickBot="1" x14ac:dyDescent="0.3">
      <c r="B32" s="110" t="s">
        <v>54</v>
      </c>
      <c r="C32" s="111"/>
      <c r="D32" s="39" t="s">
        <v>15</v>
      </c>
      <c r="E32" s="206"/>
      <c r="F32" s="157"/>
      <c r="G32" s="157"/>
      <c r="H32" s="157"/>
      <c r="I32" s="157"/>
      <c r="J32" s="157"/>
      <c r="K32" s="157"/>
      <c r="L32" s="158"/>
    </row>
    <row r="33" spans="2:12" ht="49.15" customHeight="1" thickBot="1" x14ac:dyDescent="0.3">
      <c r="B33" s="142" t="s">
        <v>44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4"/>
    </row>
    <row r="34" spans="2:12" ht="25.5" customHeight="1" thickBot="1" x14ac:dyDescent="0.3">
      <c r="B34" s="110" t="s">
        <v>116</v>
      </c>
      <c r="C34" s="111"/>
      <c r="D34" s="47" t="s">
        <v>7</v>
      </c>
      <c r="E34" s="207">
        <v>44985</v>
      </c>
      <c r="F34" s="208"/>
      <c r="G34" s="208"/>
      <c r="H34" s="208"/>
      <c r="I34" s="208"/>
      <c r="J34" s="208"/>
      <c r="K34" s="208"/>
      <c r="L34" s="209"/>
    </row>
    <row r="35" spans="2:12" ht="65.45" customHeight="1" thickBot="1" x14ac:dyDescent="0.3">
      <c r="B35" s="110" t="s">
        <v>117</v>
      </c>
      <c r="C35" s="111"/>
      <c r="D35" s="47" t="s">
        <v>8</v>
      </c>
      <c r="E35" s="210" t="str">
        <f>IF(ISERROR(VLOOKUP(E34,S!D:F,3,FALSE)),"Семинар не найден в расписании",VLOOKUP(E34,S!D:F,3,FALSE))</f>
        <v>Системы инженерно-технического обеспечения: актуальные вопросы и типичные замечания экспертизы</v>
      </c>
      <c r="F35" s="211"/>
      <c r="G35" s="211"/>
      <c r="H35" s="211"/>
      <c r="I35" s="211"/>
      <c r="J35" s="211"/>
      <c r="K35" s="211"/>
      <c r="L35" s="212"/>
    </row>
    <row r="36" spans="2:12" ht="24.75" customHeight="1" thickBot="1" x14ac:dyDescent="0.3">
      <c r="B36" s="132" t="s">
        <v>55</v>
      </c>
      <c r="C36" s="133"/>
      <c r="D36" s="39" t="s">
        <v>9</v>
      </c>
      <c r="E36" s="137" t="s">
        <v>151</v>
      </c>
      <c r="F36" s="138"/>
      <c r="G36" s="138"/>
      <c r="H36" s="138"/>
      <c r="I36" s="138"/>
      <c r="J36" s="138"/>
      <c r="K36" s="138"/>
      <c r="L36" s="139"/>
    </row>
    <row r="37" spans="2:12" ht="38.25" customHeight="1" thickBot="1" x14ac:dyDescent="0.3">
      <c r="B37" s="134"/>
      <c r="C37" s="135"/>
      <c r="D37" s="107" t="s">
        <v>79</v>
      </c>
      <c r="E37" s="108"/>
      <c r="F37" s="108"/>
      <c r="G37" s="108"/>
      <c r="H37" s="108"/>
      <c r="I37" s="108"/>
      <c r="J37" s="108"/>
      <c r="K37" s="108"/>
      <c r="L37" s="109"/>
    </row>
    <row r="38" spans="2:12" ht="65.650000000000006" customHeight="1" thickBot="1" x14ac:dyDescent="0.3">
      <c r="B38" s="110" t="s">
        <v>56</v>
      </c>
      <c r="C38" s="111"/>
      <c r="D38" s="47" t="s">
        <v>76</v>
      </c>
      <c r="E38" s="137">
        <v>1</v>
      </c>
      <c r="F38" s="138"/>
      <c r="G38" s="138"/>
      <c r="H38" s="138"/>
      <c r="I38" s="138"/>
      <c r="J38" s="138"/>
      <c r="K38" s="138"/>
      <c r="L38" s="139"/>
    </row>
    <row r="39" spans="2:12" ht="54" customHeight="1" thickBot="1" x14ac:dyDescent="0.3">
      <c r="B39" s="132" t="s">
        <v>57</v>
      </c>
      <c r="C39" s="133"/>
      <c r="D39" s="39" t="s">
        <v>65</v>
      </c>
      <c r="E39" s="137" t="s">
        <v>133</v>
      </c>
      <c r="F39" s="138"/>
      <c r="G39" s="138"/>
      <c r="H39" s="138"/>
      <c r="I39" s="138"/>
      <c r="J39" s="138"/>
      <c r="K39" s="138"/>
      <c r="L39" s="139"/>
    </row>
    <row r="40" spans="2:12" ht="88.5" customHeight="1" thickBot="1" x14ac:dyDescent="0.3">
      <c r="B40" s="134"/>
      <c r="C40" s="135"/>
      <c r="D40" s="129" t="s">
        <v>160</v>
      </c>
      <c r="E40" s="130"/>
      <c r="F40" s="130"/>
      <c r="G40" s="130"/>
      <c r="H40" s="130"/>
      <c r="I40" s="130"/>
      <c r="J40" s="130"/>
      <c r="K40" s="130"/>
      <c r="L40" s="131"/>
    </row>
    <row r="41" spans="2:12" ht="63.4" customHeight="1" thickBot="1" x14ac:dyDescent="0.3">
      <c r="B41" s="166" t="s">
        <v>63</v>
      </c>
      <c r="C41" s="142" t="s">
        <v>66</v>
      </c>
      <c r="D41" s="143"/>
      <c r="E41" s="143"/>
      <c r="F41" s="143"/>
      <c r="G41" s="143"/>
      <c r="H41" s="143"/>
      <c r="I41" s="143"/>
      <c r="J41" s="143"/>
      <c r="K41" s="143"/>
      <c r="L41" s="144"/>
    </row>
    <row r="42" spans="2:12" ht="119.25" customHeight="1" thickBot="1" x14ac:dyDescent="0.3">
      <c r="B42" s="167"/>
      <c r="C42" s="2" t="s">
        <v>0</v>
      </c>
      <c r="D42" s="110" t="s">
        <v>10</v>
      </c>
      <c r="E42" s="111"/>
      <c r="F42" s="1" t="s">
        <v>11</v>
      </c>
      <c r="G42" s="1" t="s">
        <v>12</v>
      </c>
      <c r="H42" s="110" t="s">
        <v>13</v>
      </c>
      <c r="I42" s="111"/>
      <c r="J42" s="1" t="s">
        <v>14</v>
      </c>
      <c r="K42" s="110" t="s">
        <v>15</v>
      </c>
      <c r="L42" s="111"/>
    </row>
    <row r="43" spans="2:12" ht="22.5" customHeight="1" x14ac:dyDescent="0.25">
      <c r="B43" s="167"/>
      <c r="C43" s="84">
        <v>1</v>
      </c>
      <c r="D43" s="162"/>
      <c r="E43" s="163"/>
      <c r="F43" s="96"/>
      <c r="G43" s="96"/>
      <c r="H43" s="216"/>
      <c r="I43" s="216"/>
      <c r="J43" s="96"/>
      <c r="K43" s="217"/>
      <c r="L43" s="218"/>
    </row>
    <row r="44" spans="2:12" ht="15.75" x14ac:dyDescent="0.25">
      <c r="B44" s="167"/>
      <c r="C44" s="85">
        <v>2</v>
      </c>
      <c r="D44" s="140"/>
      <c r="E44" s="141"/>
      <c r="F44" s="68"/>
      <c r="G44" s="68"/>
      <c r="H44" s="140"/>
      <c r="I44" s="141"/>
      <c r="J44" s="68"/>
      <c r="K44" s="186"/>
      <c r="L44" s="187"/>
    </row>
    <row r="45" spans="2:12" ht="15.75" x14ac:dyDescent="0.25">
      <c r="B45" s="167"/>
      <c r="C45" s="85">
        <v>3</v>
      </c>
      <c r="D45" s="140"/>
      <c r="E45" s="141"/>
      <c r="F45" s="68"/>
      <c r="G45" s="68"/>
      <c r="H45" s="140"/>
      <c r="I45" s="141"/>
      <c r="J45" s="69"/>
      <c r="K45" s="186"/>
      <c r="L45" s="187"/>
    </row>
    <row r="46" spans="2:12" ht="15.75" x14ac:dyDescent="0.25">
      <c r="B46" s="167"/>
      <c r="C46" s="85">
        <v>4</v>
      </c>
      <c r="D46" s="140"/>
      <c r="E46" s="141"/>
      <c r="F46" s="68"/>
      <c r="G46" s="68"/>
      <c r="H46" s="140"/>
      <c r="I46" s="141"/>
      <c r="J46" s="68"/>
      <c r="K46" s="186"/>
      <c r="L46" s="187"/>
    </row>
    <row r="47" spans="2:12" ht="15.75" x14ac:dyDescent="0.25">
      <c r="B47" s="167"/>
      <c r="C47" s="85">
        <v>5</v>
      </c>
      <c r="D47" s="140"/>
      <c r="E47" s="141"/>
      <c r="F47" s="68"/>
      <c r="G47" s="68"/>
      <c r="H47" s="140"/>
      <c r="I47" s="141"/>
      <c r="J47" s="68"/>
      <c r="K47" s="186"/>
      <c r="L47" s="187"/>
    </row>
    <row r="48" spans="2:12" ht="15.75" x14ac:dyDescent="0.25">
      <c r="B48" s="167"/>
      <c r="C48" s="85">
        <v>6</v>
      </c>
      <c r="D48" s="140"/>
      <c r="E48" s="141"/>
      <c r="F48" s="68"/>
      <c r="G48" s="68"/>
      <c r="H48" s="140"/>
      <c r="I48" s="141"/>
      <c r="J48" s="68"/>
      <c r="K48" s="186"/>
      <c r="L48" s="187"/>
    </row>
    <row r="49" spans="2:12" ht="15.75" x14ac:dyDescent="0.25">
      <c r="B49" s="167"/>
      <c r="C49" s="85">
        <v>7</v>
      </c>
      <c r="D49" s="140"/>
      <c r="E49" s="141"/>
      <c r="F49" s="68"/>
      <c r="G49" s="68"/>
      <c r="H49" s="140"/>
      <c r="I49" s="141"/>
      <c r="J49" s="68"/>
      <c r="K49" s="186"/>
      <c r="L49" s="187"/>
    </row>
    <row r="50" spans="2:12" ht="15.75" x14ac:dyDescent="0.25">
      <c r="B50" s="167"/>
      <c r="C50" s="85">
        <v>8</v>
      </c>
      <c r="D50" s="140"/>
      <c r="E50" s="141"/>
      <c r="F50" s="68"/>
      <c r="G50" s="68"/>
      <c r="H50" s="140"/>
      <c r="I50" s="141"/>
      <c r="J50" s="68"/>
      <c r="K50" s="186"/>
      <c r="L50" s="187"/>
    </row>
    <row r="51" spans="2:12" ht="15.75" x14ac:dyDescent="0.25">
      <c r="B51" s="167"/>
      <c r="C51" s="85">
        <v>9</v>
      </c>
      <c r="D51" s="140"/>
      <c r="E51" s="141"/>
      <c r="F51" s="68"/>
      <c r="G51" s="68"/>
      <c r="H51" s="140"/>
      <c r="I51" s="141"/>
      <c r="J51" s="68"/>
      <c r="K51" s="186"/>
      <c r="L51" s="187"/>
    </row>
    <row r="52" spans="2:12" ht="16.5" thickBot="1" x14ac:dyDescent="0.3">
      <c r="B52" s="168"/>
      <c r="C52" s="86">
        <v>10</v>
      </c>
      <c r="D52" s="160"/>
      <c r="E52" s="161"/>
      <c r="F52" s="70"/>
      <c r="G52" s="70"/>
      <c r="H52" s="160"/>
      <c r="I52" s="161"/>
      <c r="J52" s="70"/>
      <c r="K52" s="186"/>
      <c r="L52" s="187"/>
    </row>
    <row r="53" spans="2:12" ht="39.75" customHeight="1" thickBot="1" x14ac:dyDescent="0.3">
      <c r="B53" s="166" t="s">
        <v>72</v>
      </c>
      <c r="C53" s="83" t="s">
        <v>0</v>
      </c>
      <c r="D53" s="169" t="s">
        <v>81</v>
      </c>
      <c r="E53" s="170"/>
      <c r="F53" s="170"/>
      <c r="G53" s="170"/>
      <c r="H53" s="170"/>
      <c r="I53" s="170"/>
      <c r="J53" s="170"/>
      <c r="K53" s="170"/>
      <c r="L53" s="171"/>
    </row>
    <row r="54" spans="2:12" ht="15.75" x14ac:dyDescent="0.25">
      <c r="B54" s="167"/>
      <c r="C54" s="6">
        <v>1</v>
      </c>
      <c r="D54" s="172"/>
      <c r="E54" s="173"/>
      <c r="F54" s="173"/>
      <c r="G54" s="173"/>
      <c r="H54" s="173"/>
      <c r="I54" s="173"/>
      <c r="J54" s="173"/>
      <c r="K54" s="173"/>
      <c r="L54" s="174"/>
    </row>
    <row r="55" spans="2:12" ht="15.75" x14ac:dyDescent="0.25">
      <c r="B55" s="167"/>
      <c r="C55" s="7">
        <v>2</v>
      </c>
      <c r="D55" s="126"/>
      <c r="E55" s="127"/>
      <c r="F55" s="127"/>
      <c r="G55" s="127"/>
      <c r="H55" s="127"/>
      <c r="I55" s="127"/>
      <c r="J55" s="127"/>
      <c r="K55" s="127"/>
      <c r="L55" s="128"/>
    </row>
    <row r="56" spans="2:12" ht="15.75" x14ac:dyDescent="0.25">
      <c r="B56" s="167"/>
      <c r="C56" s="7">
        <v>3</v>
      </c>
      <c r="D56" s="126"/>
      <c r="E56" s="127"/>
      <c r="F56" s="127"/>
      <c r="G56" s="127"/>
      <c r="H56" s="127"/>
      <c r="I56" s="127"/>
      <c r="J56" s="127"/>
      <c r="K56" s="127"/>
      <c r="L56" s="128"/>
    </row>
    <row r="57" spans="2:12" ht="15.75" x14ac:dyDescent="0.25">
      <c r="B57" s="167"/>
      <c r="C57" s="7">
        <v>4</v>
      </c>
      <c r="D57" s="126"/>
      <c r="E57" s="127"/>
      <c r="F57" s="127"/>
      <c r="G57" s="127"/>
      <c r="H57" s="127"/>
      <c r="I57" s="127"/>
      <c r="J57" s="127"/>
      <c r="K57" s="127"/>
      <c r="L57" s="128"/>
    </row>
    <row r="58" spans="2:12" ht="16.5" thickBot="1" x14ac:dyDescent="0.3">
      <c r="B58" s="168"/>
      <c r="C58" s="8">
        <v>5</v>
      </c>
      <c r="D58" s="123"/>
      <c r="E58" s="124"/>
      <c r="F58" s="124"/>
      <c r="G58" s="124"/>
      <c r="H58" s="124"/>
      <c r="I58" s="124"/>
      <c r="J58" s="124"/>
      <c r="K58" s="124"/>
      <c r="L58" s="125"/>
    </row>
    <row r="59" spans="2:12" ht="15.4" customHeight="1" thickBot="1" x14ac:dyDescent="0.3">
      <c r="B59" s="164" t="s">
        <v>28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</row>
    <row r="60" spans="2:12" ht="32.25" thickBot="1" x14ac:dyDescent="0.3">
      <c r="B60" s="132" t="s">
        <v>73</v>
      </c>
      <c r="C60" s="133"/>
      <c r="D60" s="153" t="s">
        <v>10</v>
      </c>
      <c r="E60" s="154"/>
      <c r="F60" s="48" t="s">
        <v>11</v>
      </c>
      <c r="G60" s="48" t="s">
        <v>12</v>
      </c>
      <c r="H60" s="105" t="s">
        <v>13</v>
      </c>
      <c r="I60" s="105"/>
      <c r="J60" s="48" t="s">
        <v>14</v>
      </c>
      <c r="K60" s="105" t="s">
        <v>15</v>
      </c>
      <c r="L60" s="106"/>
    </row>
    <row r="61" spans="2:12" ht="16.5" thickBot="1" x14ac:dyDescent="0.3">
      <c r="B61" s="145"/>
      <c r="C61" s="146"/>
      <c r="D61" s="149"/>
      <c r="E61" s="150"/>
      <c r="F61" s="75"/>
      <c r="G61" s="75"/>
      <c r="H61" s="147"/>
      <c r="I61" s="148"/>
      <c r="J61" s="76"/>
      <c r="K61" s="151"/>
      <c r="L61" s="152"/>
    </row>
    <row r="62" spans="2:12" ht="17.25" customHeight="1" x14ac:dyDescent="0.25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</row>
    <row r="63" spans="2:12" ht="39" customHeight="1" x14ac:dyDescent="0.25">
      <c r="B63" s="136" t="s">
        <v>155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2:12" ht="37.5" customHeight="1" x14ac:dyDescent="0.25">
      <c r="B64" s="159" t="s">
        <v>135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 ht="58.5" customHeight="1" x14ac:dyDescent="0.25">
      <c r="B65" s="119" t="s">
        <v>156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2:12" ht="40.5" customHeight="1" x14ac:dyDescent="0.25">
      <c r="B66" s="118" t="s">
        <v>158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</row>
    <row r="67" spans="2:12" ht="45.75" customHeight="1" x14ac:dyDescent="0.25">
      <c r="B67" s="118" t="s">
        <v>157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  <mergeCell ref="K47:L47"/>
    <mergeCell ref="K48:L48"/>
    <mergeCell ref="K49:L49"/>
    <mergeCell ref="K50:L50"/>
    <mergeCell ref="K51:L51"/>
    <mergeCell ref="K42:L42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16:D16"/>
    <mergeCell ref="D12:E12"/>
    <mergeCell ref="I12:L12"/>
    <mergeCell ref="D13:E13"/>
    <mergeCell ref="B36:C37"/>
    <mergeCell ref="B38:C38"/>
    <mergeCell ref="B27:C27"/>
    <mergeCell ref="B29:C29"/>
    <mergeCell ref="B31:C31"/>
    <mergeCell ref="B32:C32"/>
    <mergeCell ref="B34:C34"/>
    <mergeCell ref="B22:C22"/>
    <mergeCell ref="B23:C23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/>
  </hyperlinks>
  <pageMargins left="0.28000000000000003" right="0.44" top="0.46" bottom="0.45" header="0.31496062992125984" footer="0.31496062992125984"/>
  <pageSetup paperSize="9" scale="41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S!$B$19:$B$29</xm:f>
          </x14:formula1>
          <xm:sqref>E38:L38</xm:sqref>
        </x14:dataValidation>
        <x14:dataValidation type="list" allowBlank="1" showErrorMessage="1">
          <x14:formula1>
            <xm:f>S!$I$4:$I$8</xm:f>
          </x14:formula1>
          <xm:sqref>E39:L39</xm:sqref>
        </x14:dataValidation>
        <x14:dataValidation type="list" allowBlank="1" showInputMessage="1" showErrorMessage="1">
          <x14:formula1>
            <xm:f>S!$F$4:$F$6</xm:f>
          </x14:formula1>
          <xm:sqref>E5:L5</xm:sqref>
        </x14:dataValidation>
        <x14:dataValidation type="list" allowBlank="1" showInputMessage="1" showErrorMessage="1">
          <x14:formula1>
            <xm:f>S!$B$4:$B$18</xm:f>
          </x14:formula1>
          <xm:sqref>E36:L36</xm:sqref>
        </x14:dataValidation>
        <x14:dataValidation type="list" errorStyle="information" allowBlank="1" showInputMessage="1" showErrorMessage="1" error="Выберите значение из списка">
          <x14:formula1>
            <xm:f>S!$D$20:$D$31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I55"/>
  <sheetViews>
    <sheetView topLeftCell="A45" zoomScale="70" zoomScaleNormal="70" workbookViewId="0">
      <selection activeCell="K34" sqref="K34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19" t="s">
        <v>62</v>
      </c>
      <c r="C3" s="219"/>
      <c r="D3" s="219"/>
      <c r="F3" s="5" t="s">
        <v>67</v>
      </c>
      <c r="G3" s="5"/>
      <c r="I3" s="5" t="s">
        <v>71</v>
      </c>
    </row>
    <row r="4" spans="2:9" x14ac:dyDescent="0.25">
      <c r="B4" t="s">
        <v>134</v>
      </c>
      <c r="F4" t="s">
        <v>92</v>
      </c>
      <c r="I4" t="s">
        <v>78</v>
      </c>
    </row>
    <row r="5" spans="2:9" x14ac:dyDescent="0.25">
      <c r="B5" t="s">
        <v>151</v>
      </c>
    </row>
    <row r="6" spans="2:9" x14ac:dyDescent="0.25">
      <c r="B6" t="s">
        <v>29</v>
      </c>
      <c r="F6" t="s">
        <v>68</v>
      </c>
      <c r="I6" t="s">
        <v>115</v>
      </c>
    </row>
    <row r="7" spans="2:9" x14ac:dyDescent="0.25">
      <c r="B7" t="s">
        <v>144</v>
      </c>
      <c r="I7" t="s">
        <v>77</v>
      </c>
    </row>
    <row r="8" spans="2:9" x14ac:dyDescent="0.25">
      <c r="B8" t="s">
        <v>60</v>
      </c>
      <c r="I8" t="s">
        <v>133</v>
      </c>
    </row>
    <row r="9" spans="2:9" x14ac:dyDescent="0.25">
      <c r="B9" s="93" t="s">
        <v>148</v>
      </c>
    </row>
    <row r="10" spans="2:9" x14ac:dyDescent="0.25">
      <c r="B10" t="s">
        <v>152</v>
      </c>
    </row>
    <row r="11" spans="2:9" x14ac:dyDescent="0.25">
      <c r="B11" t="s">
        <v>146</v>
      </c>
    </row>
    <row r="12" spans="2:9" x14ac:dyDescent="0.25">
      <c r="B12" s="93" t="s">
        <v>58</v>
      </c>
    </row>
    <row r="13" spans="2:9" x14ac:dyDescent="0.25">
      <c r="B13" t="s">
        <v>59</v>
      </c>
    </row>
    <row r="14" spans="2:9" x14ac:dyDescent="0.25">
      <c r="B14" s="93" t="s">
        <v>147</v>
      </c>
    </row>
    <row r="15" spans="2:9" x14ac:dyDescent="0.25">
      <c r="B15" s="93" t="s">
        <v>149</v>
      </c>
    </row>
    <row r="16" spans="2:9" x14ac:dyDescent="0.25">
      <c r="B16" t="s">
        <v>143</v>
      </c>
    </row>
    <row r="17" spans="2:9" x14ac:dyDescent="0.25">
      <c r="B17" s="93" t="s">
        <v>61</v>
      </c>
    </row>
    <row r="18" spans="2:9" x14ac:dyDescent="0.25">
      <c r="B18" t="s">
        <v>145</v>
      </c>
    </row>
    <row r="19" spans="2:9" s="93" customFormat="1" ht="45.75" thickBot="1" x14ac:dyDescent="0.3">
      <c r="B19" s="92" t="s">
        <v>136</v>
      </c>
      <c r="C19" s="93" t="s">
        <v>142</v>
      </c>
      <c r="D19" s="92" t="s">
        <v>131</v>
      </c>
      <c r="E19" s="93" t="s">
        <v>142</v>
      </c>
      <c r="F19" s="92" t="s">
        <v>130</v>
      </c>
    </row>
    <row r="20" spans="2:9" ht="26.25" thickBot="1" x14ac:dyDescent="0.3">
      <c r="B20" s="94">
        <v>1</v>
      </c>
      <c r="D20" s="103">
        <v>44985</v>
      </c>
      <c r="F20" s="101" t="s">
        <v>161</v>
      </c>
      <c r="I20" s="99">
        <f t="shared" ref="I20:I23" si="0">D20+1</f>
        <v>44986</v>
      </c>
    </row>
    <row r="21" spans="2:9" ht="39" thickBot="1" x14ac:dyDescent="0.3">
      <c r="B21" s="94">
        <v>2</v>
      </c>
      <c r="C21" s="9"/>
      <c r="D21" s="104">
        <v>44986</v>
      </c>
      <c r="F21" s="102" t="s">
        <v>162</v>
      </c>
      <c r="I21" s="99">
        <f t="shared" si="0"/>
        <v>44987</v>
      </c>
    </row>
    <row r="22" spans="2:9" ht="26.25" thickBot="1" x14ac:dyDescent="0.3">
      <c r="B22" s="94">
        <v>3</v>
      </c>
      <c r="D22" s="104">
        <v>44987</v>
      </c>
      <c r="F22" s="102" t="s">
        <v>163</v>
      </c>
      <c r="I22" s="99">
        <f t="shared" si="0"/>
        <v>44988</v>
      </c>
    </row>
    <row r="23" spans="2:9" ht="15.75" thickBot="1" x14ac:dyDescent="0.3">
      <c r="B23" s="94">
        <v>4</v>
      </c>
      <c r="D23" s="104">
        <v>45000</v>
      </c>
      <c r="F23" s="102" t="s">
        <v>164</v>
      </c>
      <c r="I23" s="99">
        <f t="shared" si="0"/>
        <v>45001</v>
      </c>
    </row>
    <row r="24" spans="2:9" ht="39" thickBot="1" x14ac:dyDescent="0.3">
      <c r="B24" s="94">
        <v>5</v>
      </c>
      <c r="D24" s="104">
        <v>45001</v>
      </c>
      <c r="F24" s="102" t="s">
        <v>165</v>
      </c>
      <c r="I24" s="99">
        <f>D24+1</f>
        <v>45002</v>
      </c>
    </row>
    <row r="25" spans="2:9" ht="39" thickBot="1" x14ac:dyDescent="0.3">
      <c r="B25" s="94">
        <v>6</v>
      </c>
      <c r="D25" s="104">
        <v>45002</v>
      </c>
      <c r="F25" s="102" t="s">
        <v>166</v>
      </c>
      <c r="I25" s="99">
        <f>D25+1</f>
        <v>45003</v>
      </c>
    </row>
    <row r="26" spans="2:9" ht="39" thickBot="1" x14ac:dyDescent="0.3">
      <c r="B26" s="94">
        <v>7</v>
      </c>
      <c r="D26" s="104">
        <v>45013</v>
      </c>
      <c r="F26" s="102" t="s">
        <v>186</v>
      </c>
      <c r="I26" s="99">
        <f>D26+1</f>
        <v>45014</v>
      </c>
    </row>
    <row r="27" spans="2:9" ht="27" customHeight="1" thickBot="1" x14ac:dyDescent="0.3">
      <c r="B27" s="94">
        <v>8</v>
      </c>
      <c r="D27" s="104">
        <v>45014</v>
      </c>
      <c r="F27" s="102" t="s">
        <v>167</v>
      </c>
      <c r="I27" s="99">
        <f t="shared" ref="I27" si="1">D27+1</f>
        <v>45015</v>
      </c>
    </row>
    <row r="28" spans="2:9" ht="39" thickBot="1" x14ac:dyDescent="0.3">
      <c r="B28" s="94">
        <v>9</v>
      </c>
      <c r="D28" s="104">
        <v>45020</v>
      </c>
      <c r="F28" s="102" t="s">
        <v>187</v>
      </c>
      <c r="I28" s="99">
        <f>D28+1</f>
        <v>45021</v>
      </c>
    </row>
    <row r="29" spans="2:9" ht="64.5" thickBot="1" x14ac:dyDescent="0.3">
      <c r="B29" s="94">
        <v>10</v>
      </c>
      <c r="D29" s="104">
        <v>45021</v>
      </c>
      <c r="F29" s="102" t="s">
        <v>188</v>
      </c>
      <c r="I29" s="99">
        <f>D29+1</f>
        <v>45022</v>
      </c>
    </row>
    <row r="30" spans="2:9" ht="39" thickBot="1" x14ac:dyDescent="0.3">
      <c r="B30" s="100"/>
      <c r="D30" s="104">
        <v>45023</v>
      </c>
      <c r="F30" s="102" t="s">
        <v>168</v>
      </c>
    </row>
    <row r="31" spans="2:9" ht="39" thickBot="1" x14ac:dyDescent="0.3">
      <c r="B31" s="5"/>
      <c r="D31" s="104">
        <v>45035</v>
      </c>
      <c r="F31" s="102" t="s">
        <v>169</v>
      </c>
    </row>
    <row r="32" spans="2:9" ht="64.5" thickBot="1" x14ac:dyDescent="0.3">
      <c r="B32" s="5"/>
      <c r="D32" s="104">
        <v>45037</v>
      </c>
      <c r="F32" s="102" t="s">
        <v>189</v>
      </c>
    </row>
    <row r="33" spans="4:6" ht="51.75" thickBot="1" x14ac:dyDescent="0.3">
      <c r="D33" s="104">
        <v>45063</v>
      </c>
      <c r="F33" s="102" t="s">
        <v>190</v>
      </c>
    </row>
    <row r="34" spans="4:6" ht="39" thickBot="1" x14ac:dyDescent="0.3">
      <c r="D34" s="104">
        <v>45064</v>
      </c>
      <c r="F34" s="102" t="s">
        <v>170</v>
      </c>
    </row>
    <row r="35" spans="4:6" ht="26.25" thickBot="1" x14ac:dyDescent="0.3">
      <c r="D35" s="104">
        <v>45065</v>
      </c>
      <c r="F35" s="102" t="s">
        <v>171</v>
      </c>
    </row>
    <row r="36" spans="4:6" ht="64.5" thickBot="1" x14ac:dyDescent="0.3">
      <c r="D36" s="104">
        <v>45078</v>
      </c>
      <c r="F36" s="101" t="s">
        <v>194</v>
      </c>
    </row>
    <row r="37" spans="4:6" ht="51.75" thickBot="1" x14ac:dyDescent="0.3">
      <c r="D37" s="104">
        <v>45083</v>
      </c>
      <c r="F37" s="102" t="s">
        <v>153</v>
      </c>
    </row>
    <row r="38" spans="4:6" ht="26.25" thickBot="1" x14ac:dyDescent="0.3">
      <c r="D38" s="104">
        <v>45085</v>
      </c>
      <c r="F38" s="102" t="s">
        <v>172</v>
      </c>
    </row>
    <row r="39" spans="4:6" ht="26.25" thickBot="1" x14ac:dyDescent="0.3">
      <c r="D39" s="104">
        <v>45119</v>
      </c>
      <c r="F39" s="102" t="s">
        <v>173</v>
      </c>
    </row>
    <row r="40" spans="4:6" ht="51.75" thickBot="1" x14ac:dyDescent="0.3">
      <c r="D40" s="104">
        <v>45146</v>
      </c>
      <c r="F40" s="102" t="s">
        <v>174</v>
      </c>
    </row>
    <row r="41" spans="4:6" ht="39" thickBot="1" x14ac:dyDescent="0.3">
      <c r="D41" s="104">
        <v>45161</v>
      </c>
      <c r="F41" s="102" t="s">
        <v>175</v>
      </c>
    </row>
    <row r="42" spans="4:6" ht="26.25" thickBot="1" x14ac:dyDescent="0.3">
      <c r="D42" s="104">
        <v>45175</v>
      </c>
      <c r="F42" s="102" t="s">
        <v>176</v>
      </c>
    </row>
    <row r="43" spans="4:6" ht="39" thickBot="1" x14ac:dyDescent="0.3">
      <c r="D43" s="104">
        <v>45177</v>
      </c>
      <c r="F43" s="102" t="s">
        <v>191</v>
      </c>
    </row>
    <row r="44" spans="4:6" ht="51.75" thickBot="1" x14ac:dyDescent="0.3">
      <c r="D44" s="104">
        <v>45183</v>
      </c>
      <c r="F44" s="101" t="s">
        <v>193</v>
      </c>
    </row>
    <row r="45" spans="4:6" ht="39" thickBot="1" x14ac:dyDescent="0.3">
      <c r="D45" s="104">
        <v>45184</v>
      </c>
      <c r="F45" s="102" t="s">
        <v>177</v>
      </c>
    </row>
    <row r="46" spans="4:6" ht="51.75" thickBot="1" x14ac:dyDescent="0.3">
      <c r="D46" s="104">
        <v>45197</v>
      </c>
      <c r="F46" s="102" t="s">
        <v>192</v>
      </c>
    </row>
    <row r="47" spans="4:6" ht="51.75" thickBot="1" x14ac:dyDescent="0.3">
      <c r="D47" s="104">
        <v>45216</v>
      </c>
      <c r="F47" s="102" t="s">
        <v>178</v>
      </c>
    </row>
    <row r="48" spans="4:6" ht="26.25" thickBot="1" x14ac:dyDescent="0.3">
      <c r="D48" s="104">
        <v>45217</v>
      </c>
      <c r="F48" s="102" t="s">
        <v>179</v>
      </c>
    </row>
    <row r="49" spans="4:6" ht="51.75" thickBot="1" x14ac:dyDescent="0.3">
      <c r="D49" s="104">
        <v>45218</v>
      </c>
      <c r="F49" s="102" t="s">
        <v>180</v>
      </c>
    </row>
    <row r="50" spans="4:6" ht="26.25" thickBot="1" x14ac:dyDescent="0.3">
      <c r="D50" s="104">
        <v>45223</v>
      </c>
      <c r="F50" s="102" t="s">
        <v>181</v>
      </c>
    </row>
    <row r="51" spans="4:6" ht="26.25" thickBot="1" x14ac:dyDescent="0.3">
      <c r="D51" s="104">
        <v>45225</v>
      </c>
      <c r="F51" s="102" t="s">
        <v>182</v>
      </c>
    </row>
    <row r="52" spans="4:6" ht="26.25" thickBot="1" x14ac:dyDescent="0.3">
      <c r="D52" s="104">
        <v>45246</v>
      </c>
      <c r="F52" s="102" t="s">
        <v>183</v>
      </c>
    </row>
    <row r="53" spans="4:6" ht="39" thickBot="1" x14ac:dyDescent="0.3">
      <c r="D53" s="104">
        <v>45247</v>
      </c>
      <c r="F53" s="102" t="s">
        <v>184</v>
      </c>
    </row>
    <row r="54" spans="4:6" ht="39" thickBot="1" x14ac:dyDescent="0.3">
      <c r="D54" s="104">
        <v>45250</v>
      </c>
      <c r="F54" s="102" t="s">
        <v>185</v>
      </c>
    </row>
    <row r="55" spans="4:6" ht="39" thickBot="1" x14ac:dyDescent="0.3">
      <c r="D55" s="104">
        <v>45261</v>
      </c>
      <c r="F55" s="102" t="s">
        <v>154</v>
      </c>
    </row>
  </sheetData>
  <sortState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M45"/>
  <sheetViews>
    <sheetView topLeftCell="A10"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thickBot="1" x14ac:dyDescent="0.35"/>
    <row r="3" spans="1:65" ht="14.65" customHeight="1" thickBot="1" x14ac:dyDescent="0.3">
      <c r="A3" s="234" t="s">
        <v>83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 t="s">
        <v>84</v>
      </c>
      <c r="R3" s="244" t="s">
        <v>85</v>
      </c>
      <c r="S3" s="244"/>
      <c r="T3" s="245"/>
      <c r="U3" s="245"/>
      <c r="V3" s="246"/>
      <c r="W3" s="246"/>
      <c r="X3" s="246"/>
      <c r="Y3" s="246"/>
      <c r="Z3" s="246"/>
      <c r="AA3" s="246"/>
      <c r="AB3" s="246"/>
      <c r="AC3" s="247"/>
      <c r="AD3" s="247"/>
      <c r="AE3" s="248" t="s">
        <v>93</v>
      </c>
      <c r="AF3" s="238" t="s">
        <v>94</v>
      </c>
      <c r="AG3" s="238"/>
      <c r="AH3" s="238"/>
      <c r="AI3" s="238"/>
      <c r="AJ3" s="238"/>
      <c r="AK3" s="238"/>
      <c r="AL3" s="238"/>
      <c r="AM3" s="238"/>
      <c r="AN3" s="239"/>
      <c r="AO3" s="240" t="s">
        <v>95</v>
      </c>
      <c r="AP3" s="241"/>
      <c r="AQ3" s="241"/>
      <c r="AR3" s="241"/>
      <c r="AS3" s="241"/>
      <c r="AT3" s="241"/>
      <c r="AU3" s="241"/>
      <c r="AV3" s="241"/>
      <c r="AW3" s="226" t="s">
        <v>96</v>
      </c>
      <c r="AX3" s="233" t="s">
        <v>90</v>
      </c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24" t="s">
        <v>90</v>
      </c>
      <c r="BL3" s="224" t="s">
        <v>128</v>
      </c>
      <c r="BM3" s="220" t="s">
        <v>141</v>
      </c>
    </row>
    <row r="4" spans="1:65" ht="14.2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37"/>
      <c r="R4" s="12"/>
      <c r="S4" s="12"/>
      <c r="T4" s="13"/>
      <c r="U4" s="14"/>
      <c r="V4" s="242" t="s">
        <v>97</v>
      </c>
      <c r="W4" s="243"/>
      <c r="X4" s="243"/>
      <c r="Y4" s="243"/>
      <c r="Z4" s="243"/>
      <c r="AA4" s="243"/>
      <c r="AB4" s="243"/>
      <c r="AC4" s="243"/>
      <c r="AD4" s="243"/>
      <c r="AE4" s="249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6"/>
      <c r="AR4" s="16"/>
      <c r="AS4" s="16"/>
      <c r="AT4" s="16"/>
      <c r="AU4" s="16"/>
      <c r="AV4" s="16"/>
      <c r="AW4" s="22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225"/>
      <c r="BL4" s="225"/>
      <c r="BM4" s="221"/>
    </row>
    <row r="5" spans="1:65" s="11" customFormat="1" ht="60.75" thickBot="1" x14ac:dyDescent="0.25">
      <c r="A5" s="55" t="s">
        <v>0</v>
      </c>
      <c r="B5" s="56" t="s">
        <v>110</v>
      </c>
      <c r="C5" s="56" t="s">
        <v>98</v>
      </c>
      <c r="D5" s="56" t="s">
        <v>109</v>
      </c>
      <c r="E5" s="56" t="s">
        <v>86</v>
      </c>
      <c r="F5" s="57" t="s">
        <v>10</v>
      </c>
      <c r="G5" s="57" t="s">
        <v>87</v>
      </c>
      <c r="H5" s="56" t="s">
        <v>12</v>
      </c>
      <c r="I5" s="56" t="s">
        <v>13</v>
      </c>
      <c r="J5" s="56" t="s">
        <v>99</v>
      </c>
      <c r="K5" s="56" t="s">
        <v>15</v>
      </c>
      <c r="L5" s="56" t="s">
        <v>7</v>
      </c>
      <c r="M5" s="56" t="s">
        <v>8</v>
      </c>
      <c r="N5" s="56" t="s">
        <v>100</v>
      </c>
      <c r="O5" s="56" t="s">
        <v>89</v>
      </c>
      <c r="P5" s="56" t="s">
        <v>107</v>
      </c>
      <c r="Q5" s="237"/>
      <c r="R5" s="19" t="s">
        <v>38</v>
      </c>
      <c r="S5" s="19" t="s">
        <v>1</v>
      </c>
      <c r="T5" s="20" t="s">
        <v>2</v>
      </c>
      <c r="U5" s="21" t="s">
        <v>3</v>
      </c>
      <c r="V5" s="18" t="s">
        <v>10</v>
      </c>
      <c r="W5" s="20" t="s">
        <v>87</v>
      </c>
      <c r="X5" s="20" t="s">
        <v>12</v>
      </c>
      <c r="Y5" s="18" t="s">
        <v>111</v>
      </c>
      <c r="Z5" s="20" t="s">
        <v>112</v>
      </c>
      <c r="AA5" s="20" t="s">
        <v>113</v>
      </c>
      <c r="AB5" s="20" t="s">
        <v>13</v>
      </c>
      <c r="AC5" s="20" t="s">
        <v>114</v>
      </c>
      <c r="AD5" s="21" t="s">
        <v>101</v>
      </c>
      <c r="AE5" s="249"/>
      <c r="AF5" s="58" t="s">
        <v>102</v>
      </c>
      <c r="AG5" s="22" t="s">
        <v>16</v>
      </c>
      <c r="AH5" s="22" t="s">
        <v>18</v>
      </c>
      <c r="AI5" s="22" t="s">
        <v>19</v>
      </c>
      <c r="AJ5" s="22" t="s">
        <v>91</v>
      </c>
      <c r="AK5" s="22" t="s">
        <v>20</v>
      </c>
      <c r="AL5" s="22" t="s">
        <v>17</v>
      </c>
      <c r="AM5" s="22" t="s">
        <v>21</v>
      </c>
      <c r="AN5" s="22" t="s">
        <v>75</v>
      </c>
      <c r="AO5" s="23" t="s">
        <v>16</v>
      </c>
      <c r="AP5" s="23" t="s">
        <v>18</v>
      </c>
      <c r="AQ5" s="23" t="s">
        <v>19</v>
      </c>
      <c r="AR5" s="23" t="s">
        <v>91</v>
      </c>
      <c r="AS5" s="23" t="s">
        <v>20</v>
      </c>
      <c r="AT5" s="23" t="s">
        <v>17</v>
      </c>
      <c r="AU5" s="23" t="s">
        <v>21</v>
      </c>
      <c r="AV5" s="59" t="s">
        <v>75</v>
      </c>
      <c r="AW5" s="227"/>
      <c r="AX5" s="60" t="s">
        <v>27</v>
      </c>
      <c r="AY5" s="24" t="s">
        <v>22</v>
      </c>
      <c r="AZ5" s="24" t="s">
        <v>4</v>
      </c>
      <c r="BA5" s="24" t="s">
        <v>5</v>
      </c>
      <c r="BB5" s="24" t="s">
        <v>6</v>
      </c>
      <c r="BC5" s="24" t="s">
        <v>23</v>
      </c>
      <c r="BD5" s="24" t="s">
        <v>24</v>
      </c>
      <c r="BE5" s="24" t="s">
        <v>25</v>
      </c>
      <c r="BF5" s="24" t="s">
        <v>106</v>
      </c>
      <c r="BG5" s="24" t="s">
        <v>26</v>
      </c>
      <c r="BH5" s="24" t="s">
        <v>88</v>
      </c>
      <c r="BI5" s="24" t="s">
        <v>99</v>
      </c>
      <c r="BJ5" s="50" t="s">
        <v>15</v>
      </c>
      <c r="BK5" s="225"/>
      <c r="BL5" s="225"/>
      <c r="BM5" s="222"/>
    </row>
    <row r="6" spans="1:65" s="25" customFormat="1" ht="64.150000000000006" customHeight="1" thickBot="1" x14ac:dyDescent="0.25">
      <c r="A6" s="26">
        <v>1</v>
      </c>
      <c r="B6" s="26"/>
      <c r="C6" s="26">
        <f>REQUEST!E5</f>
        <v>0</v>
      </c>
      <c r="D6" s="26"/>
      <c r="E6" s="26" t="str">
        <f>S6</f>
        <v/>
      </c>
      <c r="F6" s="26">
        <f>REQUEST!D61</f>
        <v>0</v>
      </c>
      <c r="G6" s="26">
        <f>REQUEST!F61</f>
        <v>0</v>
      </c>
      <c r="H6" s="26">
        <f>REQUEST!G61</f>
        <v>0</v>
      </c>
      <c r="I6" s="26">
        <f>REQUEST!H61</f>
        <v>0</v>
      </c>
      <c r="J6" s="26">
        <f>REQUEST!J61</f>
        <v>0</v>
      </c>
      <c r="K6" s="26">
        <f>REQUEST!K61</f>
        <v>0</v>
      </c>
      <c r="L6" s="30">
        <f>REQUEST!E34</f>
        <v>44985</v>
      </c>
      <c r="M6" s="26" t="str">
        <f>REQUEST!E35</f>
        <v>Системы инженерно-технического обеспечения: актуальные вопросы и типичные замечания экспертизы</v>
      </c>
      <c r="N6" s="26" t="str">
        <f>IF(REQUEST!E36=0,"Не выбрано",REQUEST!E36)</f>
        <v>ВЕБИНАР</v>
      </c>
      <c r="O6" s="26">
        <f>REQUEST!E38</f>
        <v>1</v>
      </c>
      <c r="P6" s="51" t="str">
        <f>IF(REQUEST!E39=0,"Не выбран",REQUEST!E39)</f>
        <v>Выберите способ оплаты из выпадающего списка</v>
      </c>
      <c r="Q6" s="64"/>
      <c r="R6" s="52" t="str">
        <f>IF(REQUEST!E7=0,"",REQUEST!E7)</f>
        <v/>
      </c>
      <c r="S6" s="26" t="str">
        <f>IF(REQUEST!E8=0,R6,REQUEST!E8)</f>
        <v/>
      </c>
      <c r="T6" s="95">
        <f>REQUEST!E9</f>
        <v>0</v>
      </c>
      <c r="U6" s="95">
        <f>REQUEST!E10</f>
        <v>0</v>
      </c>
      <c r="V6" s="26" t="str">
        <f>IF(REQUEST!D13=0,"",REQUEST!D13)</f>
        <v/>
      </c>
      <c r="W6" s="26" t="str">
        <f>IF(REQUEST!F13=0,"",REQUEST!F13)</f>
        <v/>
      </c>
      <c r="X6" s="26" t="str">
        <f>IF(REQUEST!G13=0,"",REQUEST!G13)</f>
        <v/>
      </c>
      <c r="Y6" s="61" t="str">
        <f>V6</f>
        <v/>
      </c>
      <c r="Z6" s="61" t="str">
        <f>W6</f>
        <v/>
      </c>
      <c r="AA6" s="61" t="str">
        <f>X6</f>
        <v/>
      </c>
      <c r="AB6" s="26" t="str">
        <f>IF(REQUEST!H13=0,"",REQUEST!H13)</f>
        <v/>
      </c>
      <c r="AC6" s="62" t="str">
        <f>AB6</f>
        <v/>
      </c>
      <c r="AD6" s="51" t="str">
        <f>IF(REQUEST!I13=0,"",REQUEST!I13)</f>
        <v/>
      </c>
      <c r="AE6" s="63"/>
      <c r="AF6" s="52"/>
      <c r="AG6" s="26" t="str">
        <f>IF(REQUEST!E17=0,"",REQUEST!E17)</f>
        <v/>
      </c>
      <c r="AH6" s="26" t="str">
        <f>IF(REQUEST!F17=0,"",REQUEST!F17)</f>
        <v/>
      </c>
      <c r="AI6" s="26" t="str">
        <f>IF(REQUEST!G17=0,"",REQUEST!G17)</f>
        <v/>
      </c>
      <c r="AJ6" s="26" t="str">
        <f>IF(REQUEST!H17=0,"",REQUEST!H17)</f>
        <v/>
      </c>
      <c r="AK6" s="26" t="str">
        <f>IF(REQUEST!I17=0,"",REQUEST!I17)</f>
        <v/>
      </c>
      <c r="AL6" s="26" t="str">
        <f>IF(REQUEST!J17=0,"",REQUEST!J17)</f>
        <v/>
      </c>
      <c r="AM6" s="26" t="str">
        <f>IF(REQUEST!K17=0,"",REQUEST!K17)</f>
        <v/>
      </c>
      <c r="AN6" s="26" t="str">
        <f>IF(REQUEST!L17=0,"",REQUEST!L17)</f>
        <v/>
      </c>
      <c r="AO6" s="26" t="str">
        <f>IF(REQUEST!E18=0,"",REQUEST!E18)</f>
        <v/>
      </c>
      <c r="AP6" s="26" t="str">
        <f>IF(REQUEST!F18=0,"",REQUEST!F18)</f>
        <v/>
      </c>
      <c r="AQ6" s="26" t="str">
        <f>IF(REQUEST!G18=0,"",REQUEST!G18)</f>
        <v/>
      </c>
      <c r="AR6" s="26" t="str">
        <f>IF(REQUEST!H18=0,"",REQUEST!H18)</f>
        <v/>
      </c>
      <c r="AS6" s="26" t="str">
        <f>IF(REQUEST!I18=0,"",REQUEST!I18)</f>
        <v/>
      </c>
      <c r="AT6" s="26" t="str">
        <f>IF(REQUEST!J18=0,"",REQUEST!J18)</f>
        <v/>
      </c>
      <c r="AU6" s="26" t="str">
        <f>IF(REQUEST!K18=0,"",REQUEST!K18)</f>
        <v/>
      </c>
      <c r="AV6" s="51" t="str">
        <f>IF(REQUEST!L18=0,"",REQUEST!L18)</f>
        <v/>
      </c>
      <c r="AW6" s="65"/>
      <c r="AX6" s="52" t="str">
        <f>IF(REQUEST!E20=0,"",REQUEST!E20)</f>
        <v/>
      </c>
      <c r="AY6" s="26" t="str">
        <f>IF(REQUEST!E21=0,"",REQUEST!E21)</f>
        <v/>
      </c>
      <c r="AZ6" s="26" t="str">
        <f>IF(REQUEST!E22=0,"",REQUEST!E22)</f>
        <v/>
      </c>
      <c r="BA6" s="26" t="str">
        <f>IF(REQUEST!E23=0,"",REQUEST!E23)</f>
        <v/>
      </c>
      <c r="BB6" s="26" t="str">
        <f>IF(REQUEST!E24=0,"",REQUEST!E24)</f>
        <v/>
      </c>
      <c r="BC6" s="26" t="str">
        <f>IF(REQUEST!E25=0,"",REQUEST!E25)</f>
        <v/>
      </c>
      <c r="BD6" s="26" t="str">
        <f>IF(REQUEST!E26=0,"",REQUEST!E26)</f>
        <v/>
      </c>
      <c r="BE6" s="26" t="str">
        <f>IF(REQUEST!E27=0,"",REQUEST!E27)</f>
        <v/>
      </c>
      <c r="BF6" s="26" t="str">
        <f>IF(REQUEST!E28=0,"",REQUEST!E28)</f>
        <v/>
      </c>
      <c r="BG6" s="28" t="str">
        <f>IF(REQUEST!E29=0,"",REQUEST!E29)</f>
        <v/>
      </c>
      <c r="BH6" s="26" t="str">
        <f>IF(REQUEST!E30=0,"",REQUEST!E30)</f>
        <v/>
      </c>
      <c r="BI6" s="29" t="str">
        <f>IF(REQUEST!E31=0,"",REQUEST!E31)</f>
        <v/>
      </c>
      <c r="BJ6" s="51" t="str">
        <f>IF(REQUEST!E32=0,"",REQUEST!E32)</f>
        <v/>
      </c>
      <c r="BK6" s="81"/>
      <c r="BL6" s="82" t="str">
        <f>D9</f>
        <v/>
      </c>
      <c r="BM6" s="90" t="str">
        <f>M33</f>
        <v/>
      </c>
    </row>
    <row r="7" spans="1:65" x14ac:dyDescent="0.25">
      <c r="T7" s="49" t="e">
        <f>LEFTB(T6,9)&amp;RIGHTB(MOD(SUM(MID(T6,{1,2,3,4,5,6,7,8,9},1)*{2,4,10,3,5,9,4,6,8}),11))=T6&amp;""</f>
        <v>#VALUE!</v>
      </c>
      <c r="U7" s="43"/>
      <c r="BG7" s="27"/>
    </row>
    <row r="8" spans="1:65" ht="33" customHeight="1" x14ac:dyDescent="0.25">
      <c r="A8" s="250" t="s">
        <v>120</v>
      </c>
      <c r="B8" s="250"/>
      <c r="C8" s="250"/>
      <c r="D8" s="250"/>
      <c r="E8" s="250"/>
      <c r="F8" s="250"/>
      <c r="G8" s="250"/>
      <c r="H8" s="250"/>
      <c r="I8" s="250"/>
      <c r="J8" s="250"/>
      <c r="T8" s="49"/>
      <c r="U8" s="43"/>
      <c r="BG8" s="27"/>
    </row>
    <row r="9" spans="1:65" x14ac:dyDescent="0.25">
      <c r="A9" t="s">
        <v>124</v>
      </c>
      <c r="D9" t="str">
        <f>M32</f>
        <v/>
      </c>
      <c r="T9" s="49"/>
      <c r="U9" s="43"/>
      <c r="BG9" s="27"/>
    </row>
    <row r="10" spans="1:65" ht="14.45" x14ac:dyDescent="0.3">
      <c r="T10" s="49"/>
      <c r="U10" s="43"/>
      <c r="BG10" s="27"/>
    </row>
    <row r="11" spans="1:65" ht="23.25" x14ac:dyDescent="0.25">
      <c r="A11" s="250" t="s">
        <v>125</v>
      </c>
      <c r="B11" s="250"/>
      <c r="C11" s="250"/>
      <c r="D11" s="250"/>
      <c r="E11" s="250"/>
      <c r="F11" s="250"/>
      <c r="G11" s="250"/>
      <c r="H11" s="250"/>
      <c r="I11" s="250"/>
      <c r="J11" s="250"/>
      <c r="T11" s="49"/>
      <c r="U11" s="43"/>
      <c r="BG11" s="27"/>
    </row>
    <row r="12" spans="1:65" x14ac:dyDescent="0.25">
      <c r="A12" t="s">
        <v>123</v>
      </c>
      <c r="D12" t="str">
        <f>M45</f>
        <v/>
      </c>
      <c r="T12" s="49"/>
      <c r="U12" s="43"/>
      <c r="BG12" s="27"/>
    </row>
    <row r="13" spans="1:65" x14ac:dyDescent="0.25">
      <c r="A13" t="s">
        <v>126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9"/>
      <c r="U13" s="43"/>
      <c r="BG13" s="27"/>
    </row>
    <row r="14" spans="1:65" x14ac:dyDescent="0.25">
      <c r="A14" t="s">
        <v>127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9"/>
      <c r="U14" s="43"/>
      <c r="BG14" s="27"/>
    </row>
    <row r="15" spans="1:65" ht="14.45" x14ac:dyDescent="0.3">
      <c r="T15" s="49"/>
      <c r="U15" s="43"/>
      <c r="BG15" s="27"/>
    </row>
    <row r="16" spans="1:65" ht="14.45" x14ac:dyDescent="0.3">
      <c r="T16" s="49"/>
      <c r="U16" s="43"/>
      <c r="BG16" s="27"/>
    </row>
    <row r="17" spans="1:59" ht="14.45" x14ac:dyDescent="0.3">
      <c r="T17" s="49"/>
      <c r="U17" s="43"/>
      <c r="BG17" s="27"/>
    </row>
    <row r="18" spans="1:59" ht="14.45" x14ac:dyDescent="0.3">
      <c r="T18" s="49"/>
      <c r="U18" s="43"/>
      <c r="BG18" s="27"/>
    </row>
    <row r="19" spans="1:59" ht="24" thickBot="1" x14ac:dyDescent="0.3">
      <c r="T19" s="44" t="s">
        <v>108</v>
      </c>
      <c r="U19" s="43"/>
    </row>
    <row r="20" spans="1:59" s="31" customFormat="1" ht="20.25" customHeight="1" thickBot="1" x14ac:dyDescent="0.25">
      <c r="A20" s="228" t="str">
        <f>"Список участников семинара от"&amp;" "&amp;REQUEST!$E$8</f>
        <v xml:space="preserve">Список участников семинара от </v>
      </c>
      <c r="B20" s="229"/>
      <c r="C20" s="229"/>
      <c r="D20" s="229"/>
      <c r="E20" s="229"/>
      <c r="F20" s="229"/>
      <c r="G20" s="229"/>
      <c r="H20" s="229"/>
      <c r="I20" s="229"/>
      <c r="J20" s="230"/>
      <c r="T20" s="42"/>
      <c r="U20" s="42"/>
      <c r="X20" s="88"/>
    </row>
    <row r="21" spans="1:59" s="31" customFormat="1" ht="23.25" thickBot="1" x14ac:dyDescent="0.25">
      <c r="A21" s="32" t="s">
        <v>0</v>
      </c>
      <c r="B21" s="231" t="s">
        <v>10</v>
      </c>
      <c r="C21" s="232"/>
      <c r="D21" s="33" t="s">
        <v>11</v>
      </c>
      <c r="E21" s="33" t="s">
        <v>12</v>
      </c>
      <c r="F21" s="231" t="s">
        <v>13</v>
      </c>
      <c r="G21" s="232"/>
      <c r="H21" s="33" t="s">
        <v>14</v>
      </c>
      <c r="I21" s="231" t="s">
        <v>15</v>
      </c>
      <c r="J21" s="232"/>
      <c r="K21" s="89" t="s">
        <v>139</v>
      </c>
      <c r="M21" s="223" t="s">
        <v>121</v>
      </c>
      <c r="N21" s="223"/>
      <c r="O21" s="223"/>
      <c r="P21" s="223"/>
      <c r="Q21" s="223"/>
      <c r="S21" s="77"/>
      <c r="T21" s="77"/>
      <c r="U21" s="77"/>
      <c r="V21" s="77"/>
      <c r="W21" s="77"/>
    </row>
    <row r="22" spans="1:59" s="31" customFormat="1" ht="10.15" x14ac:dyDescent="0.2">
      <c r="A22" s="38">
        <v>1</v>
      </c>
      <c r="B22" s="251" t="str">
        <f>IF(REQUEST!D43=0,"",REQUEST!D43)</f>
        <v/>
      </c>
      <c r="C22" s="251"/>
      <c r="D22" s="34" t="str">
        <f>IF(REQUEST!F43=0,"",REQUEST!F43)</f>
        <v/>
      </c>
      <c r="E22" s="34" t="str">
        <f>IF(REQUEST!G43=0,"",REQUEST!G43)</f>
        <v/>
      </c>
      <c r="F22" s="251" t="str">
        <f>IF(REQUEST!H43=0,"",REQUEST!H43)</f>
        <v/>
      </c>
      <c r="G22" s="251"/>
      <c r="H22" s="34" t="str">
        <f>IF(REQUEST!J43=0,"",REQUEST!J43)</f>
        <v/>
      </c>
      <c r="I22" s="252" t="str">
        <f>IF(REQUEST!K43=0,"",REQUEST!K43)</f>
        <v/>
      </c>
      <c r="J22" s="251"/>
      <c r="K22" s="87">
        <f>REQUEST!L43</f>
        <v>0</v>
      </c>
      <c r="M22" s="79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9"/>
      <c r="O22" s="79"/>
      <c r="P22" s="79" t="str">
        <f>IF(LEN(B22)&gt;1,A22&amp;". "&amp;CONCATENATE(B22," ",D22,," ",E22)&amp;" Паспорт: "&amp;K22&amp;CHAR(10),"")</f>
        <v/>
      </c>
    </row>
    <row r="23" spans="1:59" s="31" customFormat="1" ht="10.15" x14ac:dyDescent="0.2">
      <c r="A23" s="36">
        <v>2</v>
      </c>
      <c r="B23" s="253" t="str">
        <f>IF(REQUEST!D44=0,"",REQUEST!D44)</f>
        <v/>
      </c>
      <c r="C23" s="253"/>
      <c r="D23" s="35" t="str">
        <f>IF(REQUEST!F44=0,"",REQUEST!F44)</f>
        <v/>
      </c>
      <c r="E23" s="35" t="str">
        <f>IF(REQUEST!G44=0,"",REQUEST!G44)</f>
        <v/>
      </c>
      <c r="F23" s="253" t="str">
        <f>IF(REQUEST!H44=0,"",REQUEST!H44)</f>
        <v/>
      </c>
      <c r="G23" s="253"/>
      <c r="H23" s="35" t="str">
        <f>IF(REQUEST!J44=0,"",REQUEST!J44)</f>
        <v/>
      </c>
      <c r="I23" s="254" t="str">
        <f>IF(REQUEST!K44=0,"",REQUEST!K44)</f>
        <v/>
      </c>
      <c r="J23" s="253"/>
      <c r="K23" s="87">
        <f>REQUEST!L44</f>
        <v>0</v>
      </c>
      <c r="M23" s="79" t="str">
        <f t="shared" si="0"/>
        <v/>
      </c>
      <c r="N23" s="79"/>
      <c r="O23" s="79"/>
      <c r="P23" s="79" t="str">
        <f t="shared" ref="P23:P31" si="1">IF(LEN(B23)&gt;1,A23&amp;". "&amp;CONCATENATE(B23," ",D23,," ",E23)&amp;" Паспорт: "&amp;K23&amp;CHAR(10),"")</f>
        <v/>
      </c>
    </row>
    <row r="24" spans="1:59" s="31" customFormat="1" ht="10.15" x14ac:dyDescent="0.2">
      <c r="A24" s="36">
        <v>3</v>
      </c>
      <c r="B24" s="253" t="str">
        <f>IF(REQUEST!D45=0,"",REQUEST!D45)</f>
        <v/>
      </c>
      <c r="C24" s="253"/>
      <c r="D24" s="35" t="str">
        <f>IF(REQUEST!F45=0,"",REQUEST!F45)</f>
        <v/>
      </c>
      <c r="E24" s="35" t="str">
        <f>IF(REQUEST!G45=0,"",REQUEST!G45)</f>
        <v/>
      </c>
      <c r="F24" s="253" t="str">
        <f>IF(REQUEST!H45=0,"",REQUEST!H45)</f>
        <v/>
      </c>
      <c r="G24" s="253"/>
      <c r="H24" s="35" t="str">
        <f>IF(REQUEST!J45=0,"",REQUEST!J45)</f>
        <v/>
      </c>
      <c r="I24" s="254" t="str">
        <f>IF(REQUEST!K45=0,"",REQUEST!K45)</f>
        <v/>
      </c>
      <c r="J24" s="253"/>
      <c r="K24" s="87">
        <f>REQUEST!L45</f>
        <v>0</v>
      </c>
      <c r="M24" s="79" t="str">
        <f t="shared" si="0"/>
        <v/>
      </c>
      <c r="N24" s="79"/>
      <c r="O24" s="79"/>
      <c r="P24" s="79" t="str">
        <f t="shared" si="1"/>
        <v/>
      </c>
    </row>
    <row r="25" spans="1:59" s="31" customFormat="1" ht="10.15" x14ac:dyDescent="0.2">
      <c r="A25" s="36">
        <v>4</v>
      </c>
      <c r="B25" s="253" t="str">
        <f>IF(REQUEST!D46=0,"",REQUEST!D46)</f>
        <v/>
      </c>
      <c r="C25" s="253"/>
      <c r="D25" s="35" t="str">
        <f>IF(REQUEST!F46=0,"",REQUEST!F46)</f>
        <v/>
      </c>
      <c r="E25" s="35" t="str">
        <f>IF(REQUEST!G46=0,"",REQUEST!G46)</f>
        <v/>
      </c>
      <c r="F25" s="253" t="str">
        <f>IF(REQUEST!H46=0,"",REQUEST!H46)</f>
        <v/>
      </c>
      <c r="G25" s="253"/>
      <c r="H25" s="35" t="str">
        <f>IF(REQUEST!J46=0,"",REQUEST!J46)</f>
        <v/>
      </c>
      <c r="I25" s="254" t="str">
        <f>IF(REQUEST!K46=0,"",REQUEST!K46)</f>
        <v/>
      </c>
      <c r="J25" s="253"/>
      <c r="K25" s="87">
        <f>REQUEST!L46</f>
        <v>0</v>
      </c>
      <c r="M25" s="79" t="str">
        <f t="shared" si="0"/>
        <v/>
      </c>
      <c r="N25" s="79"/>
      <c r="O25" s="79"/>
      <c r="P25" s="79" t="str">
        <f t="shared" si="1"/>
        <v/>
      </c>
    </row>
    <row r="26" spans="1:59" s="31" customFormat="1" ht="10.15" x14ac:dyDescent="0.2">
      <c r="A26" s="36">
        <v>5</v>
      </c>
      <c r="B26" s="253" t="str">
        <f>IF(REQUEST!D47=0,"",REQUEST!D47)</f>
        <v/>
      </c>
      <c r="C26" s="253"/>
      <c r="D26" s="35" t="str">
        <f>IF(REQUEST!F47=0,"",REQUEST!F47)</f>
        <v/>
      </c>
      <c r="E26" s="35" t="str">
        <f>IF(REQUEST!G47=0,"",REQUEST!G47)</f>
        <v/>
      </c>
      <c r="F26" s="253" t="str">
        <f>IF(REQUEST!H47=0,"",REQUEST!H47)</f>
        <v/>
      </c>
      <c r="G26" s="253"/>
      <c r="H26" s="35" t="str">
        <f>IF(REQUEST!J47=0,"",REQUEST!J47)</f>
        <v/>
      </c>
      <c r="I26" s="254" t="str">
        <f>IF(REQUEST!K47=0,"",REQUEST!K47)</f>
        <v/>
      </c>
      <c r="J26" s="253"/>
      <c r="K26" s="87">
        <f>REQUEST!L47</f>
        <v>0</v>
      </c>
      <c r="M26" s="79" t="str">
        <f t="shared" si="0"/>
        <v/>
      </c>
      <c r="N26" s="79"/>
      <c r="O26" s="79"/>
      <c r="P26" s="79" t="str">
        <f t="shared" si="1"/>
        <v/>
      </c>
    </row>
    <row r="27" spans="1:59" s="31" customFormat="1" ht="10.15" x14ac:dyDescent="0.2">
      <c r="A27" s="36">
        <v>6</v>
      </c>
      <c r="B27" s="253" t="str">
        <f>IF(REQUEST!D48=0,"",REQUEST!D48)</f>
        <v/>
      </c>
      <c r="C27" s="253"/>
      <c r="D27" s="35" t="str">
        <f>IF(REQUEST!F48=0,"",REQUEST!F48)</f>
        <v/>
      </c>
      <c r="E27" s="35" t="str">
        <f>IF(REQUEST!G48=0,"",REQUEST!G48)</f>
        <v/>
      </c>
      <c r="F27" s="253" t="str">
        <f>IF(REQUEST!H48=0,"",REQUEST!H48)</f>
        <v/>
      </c>
      <c r="G27" s="253"/>
      <c r="H27" s="35" t="str">
        <f>IF(REQUEST!J48=0,"",REQUEST!J48)</f>
        <v/>
      </c>
      <c r="I27" s="254" t="str">
        <f>IF(REQUEST!K48=0,"",REQUEST!K48)</f>
        <v/>
      </c>
      <c r="J27" s="253"/>
      <c r="K27" s="87">
        <f>REQUEST!L48</f>
        <v>0</v>
      </c>
      <c r="M27" s="79" t="str">
        <f t="shared" si="0"/>
        <v/>
      </c>
      <c r="N27" s="79"/>
      <c r="O27" s="79"/>
      <c r="P27" s="79" t="str">
        <f t="shared" si="1"/>
        <v/>
      </c>
    </row>
    <row r="28" spans="1:59" s="31" customFormat="1" ht="10.15" x14ac:dyDescent="0.2">
      <c r="A28" s="36">
        <v>7</v>
      </c>
      <c r="B28" s="253" t="str">
        <f>IF(REQUEST!D49=0,"",REQUEST!D49)</f>
        <v/>
      </c>
      <c r="C28" s="253"/>
      <c r="D28" s="35" t="str">
        <f>IF(REQUEST!F49=0,"",REQUEST!F49)</f>
        <v/>
      </c>
      <c r="E28" s="35" t="str">
        <f>IF(REQUEST!G49=0,"",REQUEST!G49)</f>
        <v/>
      </c>
      <c r="F28" s="253" t="str">
        <f>IF(REQUEST!H49=0,"",REQUEST!H49)</f>
        <v/>
      </c>
      <c r="G28" s="253"/>
      <c r="H28" s="35" t="str">
        <f>IF(REQUEST!J49=0,"",REQUEST!J49)</f>
        <v/>
      </c>
      <c r="I28" s="254" t="str">
        <f>IF(REQUEST!K49=0,"",REQUEST!K49)</f>
        <v/>
      </c>
      <c r="J28" s="253"/>
      <c r="K28" s="87">
        <f>REQUEST!L49</f>
        <v>0</v>
      </c>
      <c r="M28" s="79" t="str">
        <f t="shared" si="0"/>
        <v/>
      </c>
      <c r="N28" s="79"/>
      <c r="O28" s="79"/>
      <c r="P28" s="79" t="str">
        <f t="shared" si="1"/>
        <v/>
      </c>
    </row>
    <row r="29" spans="1:59" s="31" customFormat="1" ht="10.15" x14ac:dyDescent="0.2">
      <c r="A29" s="36">
        <v>8</v>
      </c>
      <c r="B29" s="253" t="str">
        <f>IF(REQUEST!D50=0,"",REQUEST!D50)</f>
        <v/>
      </c>
      <c r="C29" s="253"/>
      <c r="D29" s="35" t="str">
        <f>IF(REQUEST!F50=0,"",REQUEST!F50)</f>
        <v/>
      </c>
      <c r="E29" s="35" t="str">
        <f>IF(REQUEST!G50=0,"",REQUEST!G50)</f>
        <v/>
      </c>
      <c r="F29" s="253" t="str">
        <f>IF(REQUEST!H50=0,"",REQUEST!H50)</f>
        <v/>
      </c>
      <c r="G29" s="253"/>
      <c r="H29" s="35" t="str">
        <f>IF(REQUEST!J50=0,"",REQUEST!J50)</f>
        <v/>
      </c>
      <c r="I29" s="254" t="str">
        <f>IF(REQUEST!K50=0,"",REQUEST!K50)</f>
        <v/>
      </c>
      <c r="J29" s="253"/>
      <c r="K29" s="87">
        <f>REQUEST!L50</f>
        <v>0</v>
      </c>
      <c r="M29" s="79" t="str">
        <f t="shared" si="0"/>
        <v/>
      </c>
      <c r="N29" s="79"/>
      <c r="O29" s="79"/>
      <c r="P29" s="79" t="str">
        <f t="shared" si="1"/>
        <v/>
      </c>
    </row>
    <row r="30" spans="1:59" s="31" customFormat="1" ht="10.15" x14ac:dyDescent="0.2">
      <c r="A30" s="36">
        <v>9</v>
      </c>
      <c r="B30" s="253" t="str">
        <f>IF(REQUEST!D51=0,"",REQUEST!D51)</f>
        <v/>
      </c>
      <c r="C30" s="253"/>
      <c r="D30" s="35" t="str">
        <f>IF(REQUEST!F51=0,"",REQUEST!F51)</f>
        <v/>
      </c>
      <c r="E30" s="35" t="str">
        <f>IF(REQUEST!G51=0,"",REQUEST!G51)</f>
        <v/>
      </c>
      <c r="F30" s="253" t="str">
        <f>IF(REQUEST!H51=0,"",REQUEST!H51)</f>
        <v/>
      </c>
      <c r="G30" s="253"/>
      <c r="H30" s="35" t="str">
        <f>IF(REQUEST!J51=0,"",REQUEST!J51)</f>
        <v/>
      </c>
      <c r="I30" s="254" t="str">
        <f>IF(REQUEST!K51=0,"",REQUEST!K51)</f>
        <v/>
      </c>
      <c r="J30" s="253"/>
      <c r="K30" s="87">
        <f>REQUEST!L51</f>
        <v>0</v>
      </c>
      <c r="M30" s="79" t="str">
        <f t="shared" si="0"/>
        <v/>
      </c>
      <c r="N30" s="79"/>
      <c r="O30" s="79"/>
      <c r="P30" s="79" t="str">
        <f t="shared" si="1"/>
        <v/>
      </c>
    </row>
    <row r="31" spans="1:59" s="31" customFormat="1" ht="10.15" x14ac:dyDescent="0.2">
      <c r="A31" s="37">
        <v>10</v>
      </c>
      <c r="B31" s="253" t="str">
        <f>IF(REQUEST!D52=0,"",REQUEST!D52)</f>
        <v/>
      </c>
      <c r="C31" s="253"/>
      <c r="D31" s="35" t="str">
        <f>IF(REQUEST!F52=0,"",REQUEST!F52)</f>
        <v/>
      </c>
      <c r="E31" s="35" t="str">
        <f>IF(REQUEST!G52=0,"",REQUEST!G52)</f>
        <v/>
      </c>
      <c r="F31" s="253" t="str">
        <f>IF(REQUEST!H52=0,"",REQUEST!H52)</f>
        <v/>
      </c>
      <c r="G31" s="253"/>
      <c r="H31" s="35" t="str">
        <f>IF(REQUEST!J52=0,"",REQUEST!J52)</f>
        <v/>
      </c>
      <c r="I31" s="254" t="str">
        <f>IF(REQUEST!K52=0,"",REQUEST!K52)</f>
        <v/>
      </c>
      <c r="J31" s="253"/>
      <c r="K31" s="87">
        <f>REQUEST!L52</f>
        <v>0</v>
      </c>
      <c r="M31" s="79" t="str">
        <f t="shared" si="0"/>
        <v/>
      </c>
      <c r="N31" s="79"/>
      <c r="O31" s="79"/>
      <c r="P31" s="79" t="str">
        <f t="shared" si="1"/>
        <v/>
      </c>
    </row>
    <row r="32" spans="1:59" x14ac:dyDescent="0.25">
      <c r="L32" s="71" t="s">
        <v>118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140</v>
      </c>
      <c r="M33" s="88" t="str">
        <f>P22&amp;P23&amp;P24&amp;P25&amp;P26&amp;P27&amp;P28&amp;P29&amp;P30&amp;P31</f>
        <v/>
      </c>
    </row>
    <row r="34" spans="1:17" x14ac:dyDescent="0.25">
      <c r="A34" s="256" t="str">
        <f>"Список вопросов от"&amp;" "&amp;REQUEST!$E$8</f>
        <v xml:space="preserve">Список вопросов от </v>
      </c>
      <c r="B34" s="257"/>
      <c r="C34" s="257"/>
      <c r="D34" s="257"/>
      <c r="E34" s="257"/>
      <c r="F34" s="257"/>
      <c r="G34" s="257"/>
      <c r="H34" s="257"/>
      <c r="I34" s="257"/>
      <c r="J34" s="258"/>
      <c r="M34" s="223" t="s">
        <v>122</v>
      </c>
      <c r="N34" s="223"/>
      <c r="O34" s="223"/>
      <c r="P34" s="223"/>
      <c r="Q34" s="223"/>
    </row>
    <row r="35" spans="1:17" ht="39.950000000000003" customHeight="1" x14ac:dyDescent="0.3">
      <c r="A35" s="37">
        <v>1</v>
      </c>
      <c r="B35" s="255" t="str">
        <f>IF(REQUEST!D54=0,"",REQUEST!D54)</f>
        <v/>
      </c>
      <c r="C35" s="255"/>
      <c r="D35" s="255"/>
      <c r="E35" s="255"/>
      <c r="F35" s="255"/>
      <c r="G35" s="255"/>
      <c r="H35" s="255"/>
      <c r="I35" s="255"/>
      <c r="J35" s="255"/>
      <c r="M35" s="78" t="str">
        <f t="shared" ref="M35:M44" si="2">IF(B22="", "", B22&amp;" "&amp;LEFT(D22)&amp;"."&amp;LEFT(E22)&amp;".")</f>
        <v/>
      </c>
      <c r="N35" s="78"/>
      <c r="O35" s="78"/>
      <c r="P35" s="78"/>
    </row>
    <row r="36" spans="1:17" ht="39.950000000000003" customHeight="1" x14ac:dyDescent="0.3">
      <c r="A36" s="37">
        <v>2</v>
      </c>
      <c r="B36" s="255" t="str">
        <f>IF(REQUEST!D55=0,"",REQUEST!D55)</f>
        <v/>
      </c>
      <c r="C36" s="255"/>
      <c r="D36" s="255"/>
      <c r="E36" s="255"/>
      <c r="F36" s="255"/>
      <c r="G36" s="255"/>
      <c r="H36" s="255"/>
      <c r="I36" s="255"/>
      <c r="J36" s="255"/>
      <c r="M36" s="78" t="str">
        <f t="shared" si="2"/>
        <v/>
      </c>
      <c r="N36" s="78"/>
      <c r="O36" s="78"/>
      <c r="P36" s="78"/>
    </row>
    <row r="37" spans="1:17" ht="39.950000000000003" customHeight="1" x14ac:dyDescent="0.25">
      <c r="A37" s="37">
        <v>3</v>
      </c>
      <c r="B37" s="255" t="str">
        <f>IF(REQUEST!D56=0,"",REQUEST!D56)</f>
        <v/>
      </c>
      <c r="C37" s="255"/>
      <c r="D37" s="255"/>
      <c r="E37" s="255"/>
      <c r="F37" s="255"/>
      <c r="G37" s="255"/>
      <c r="H37" s="255"/>
      <c r="I37" s="255"/>
      <c r="J37" s="255"/>
      <c r="M37" s="78" t="str">
        <f t="shared" si="2"/>
        <v/>
      </c>
      <c r="N37" s="78"/>
      <c r="O37" s="78"/>
      <c r="P37" s="78"/>
    </row>
    <row r="38" spans="1:17" ht="39.950000000000003" customHeight="1" x14ac:dyDescent="0.25">
      <c r="A38" s="37">
        <v>4</v>
      </c>
      <c r="B38" s="255" t="str">
        <f>IF(REQUEST!D57=0,"",REQUEST!D57)</f>
        <v/>
      </c>
      <c r="C38" s="255"/>
      <c r="D38" s="255"/>
      <c r="E38" s="255"/>
      <c r="F38" s="255"/>
      <c r="G38" s="255"/>
      <c r="H38" s="255"/>
      <c r="I38" s="255"/>
      <c r="J38" s="255"/>
      <c r="M38" s="78" t="str">
        <f t="shared" si="2"/>
        <v/>
      </c>
      <c r="N38" s="78"/>
      <c r="O38" s="78"/>
      <c r="P38" s="78"/>
    </row>
    <row r="39" spans="1:17" ht="39.950000000000003" customHeight="1" x14ac:dyDescent="0.25">
      <c r="A39" s="37">
        <v>5</v>
      </c>
      <c r="B39" s="255" t="str">
        <f>IF(REQUEST!D58=0,"",REQUEST!D58)</f>
        <v/>
      </c>
      <c r="C39" s="255"/>
      <c r="D39" s="255"/>
      <c r="E39" s="255"/>
      <c r="F39" s="255"/>
      <c r="G39" s="255"/>
      <c r="H39" s="255"/>
      <c r="I39" s="255"/>
      <c r="J39" s="255"/>
      <c r="M39" s="78" t="str">
        <f t="shared" si="2"/>
        <v/>
      </c>
      <c r="N39" s="78"/>
      <c r="O39" s="78"/>
      <c r="P39" s="78"/>
    </row>
    <row r="40" spans="1:17" x14ac:dyDescent="0.25">
      <c r="M40" s="78" t="str">
        <f t="shared" si="2"/>
        <v/>
      </c>
      <c r="N40" s="78"/>
      <c r="O40" s="78"/>
      <c r="P40" s="78"/>
    </row>
    <row r="41" spans="1:17" x14ac:dyDescent="0.25">
      <c r="M41" s="78" t="str">
        <f t="shared" si="2"/>
        <v/>
      </c>
      <c r="N41" s="78"/>
      <c r="O41" s="78"/>
      <c r="P41" s="78"/>
    </row>
    <row r="42" spans="1:17" x14ac:dyDescent="0.25">
      <c r="M42" s="78" t="str">
        <f t="shared" si="2"/>
        <v/>
      </c>
      <c r="N42" s="78"/>
      <c r="O42" s="78"/>
      <c r="P42" s="78"/>
    </row>
    <row r="43" spans="1:17" x14ac:dyDescent="0.25">
      <c r="M43" s="78" t="str">
        <f t="shared" si="2"/>
        <v/>
      </c>
      <c r="N43" s="78"/>
      <c r="O43" s="78"/>
      <c r="P43" s="78"/>
    </row>
    <row r="44" spans="1:17" x14ac:dyDescent="0.25">
      <c r="M44" s="78" t="str">
        <f t="shared" si="2"/>
        <v/>
      </c>
      <c r="N44" s="78"/>
      <c r="O44" s="78"/>
      <c r="P44" s="78"/>
    </row>
    <row r="45" spans="1:17" x14ac:dyDescent="0.25">
      <c r="L45" s="71" t="s">
        <v>118</v>
      </c>
      <c r="M45" s="80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  <mergeCell ref="B28:C28"/>
    <mergeCell ref="F28:G28"/>
    <mergeCell ref="I28:J28"/>
    <mergeCell ref="B29:C29"/>
    <mergeCell ref="F29:G29"/>
    <mergeCell ref="I29:J29"/>
    <mergeCell ref="B26:C26"/>
    <mergeCell ref="F26:G26"/>
    <mergeCell ref="I26:J26"/>
    <mergeCell ref="B27:C27"/>
    <mergeCell ref="F27:G27"/>
    <mergeCell ref="I27:J27"/>
    <mergeCell ref="B24:C24"/>
    <mergeCell ref="F24:G24"/>
    <mergeCell ref="I24:J24"/>
    <mergeCell ref="B25:C25"/>
    <mergeCell ref="F25:G25"/>
    <mergeCell ref="I25:J25"/>
    <mergeCell ref="B22:C22"/>
    <mergeCell ref="F22:G22"/>
    <mergeCell ref="I22:J22"/>
    <mergeCell ref="B23:C23"/>
    <mergeCell ref="F23:G23"/>
    <mergeCell ref="I23:J23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M3:BM5"/>
    <mergeCell ref="M34:Q34"/>
    <mergeCell ref="BL3:BL5"/>
    <mergeCell ref="AW3:AW5"/>
    <mergeCell ref="BK3:B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REQUEST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dianova</cp:lastModifiedBy>
  <cp:lastPrinted>2022-02-08T06:44:50Z</cp:lastPrinted>
  <dcterms:created xsi:type="dcterms:W3CDTF">2017-10-28T07:19:43Z</dcterms:created>
  <dcterms:modified xsi:type="dcterms:W3CDTF">2023-03-29T23:22:24Z</dcterms:modified>
</cp:coreProperties>
</file>